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peepun\Desktop\แบบฟอร์ม reinventing ปี 65\"/>
    </mc:Choice>
  </mc:AlternateContent>
  <xr:revisionPtr revIDLastSave="0" documentId="13_ncr:1_{240381F0-A26E-4334-A666-3D90B5555F7C}" xr6:coauthVersionLast="37" xr6:coauthVersionMax="45" xr10:uidLastSave="{00000000-0000-0000-0000-000000000000}"/>
  <bookViews>
    <workbookView xWindow="0" yWindow="0" windowWidth="11685" windowHeight="7515" xr2:uid="{EC0A4B7D-5375-48E4-87AD-7901091B4C14}"/>
  </bookViews>
  <sheets>
    <sheet name="แตกตัวคูณ" sheetId="4" r:id="rId1"/>
    <sheet name="ตัวอย่าง 1" sheetId="3" r:id="rId2"/>
    <sheet name="ตัวอย่าง 2" sheetId="2" r:id="rId3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4" l="1"/>
  <c r="K21" i="4"/>
  <c r="K20" i="4"/>
  <c r="K18" i="4"/>
  <c r="K17" i="4"/>
  <c r="K16" i="4"/>
  <c r="K14" i="4"/>
  <c r="K13" i="4"/>
  <c r="K12" i="4"/>
  <c r="K24" i="4" l="1"/>
  <c r="K23" i="4"/>
  <c r="K10" i="4"/>
  <c r="K9" i="4"/>
  <c r="K8" i="4"/>
  <c r="K6" i="4" l="1"/>
  <c r="K100" i="3"/>
  <c r="K99" i="3"/>
  <c r="K98" i="3"/>
  <c r="K95" i="3"/>
  <c r="K94" i="3"/>
  <c r="K93" i="3"/>
  <c r="K92" i="3"/>
  <c r="K91" i="3"/>
  <c r="K89" i="3"/>
  <c r="K88" i="3" s="1"/>
  <c r="K86" i="3"/>
  <c r="K85" i="3"/>
  <c r="K84" i="3" s="1"/>
  <c r="K83" i="3"/>
  <c r="K82" i="3"/>
  <c r="K81" i="3"/>
  <c r="K80" i="3"/>
  <c r="K77" i="3"/>
  <c r="K76" i="3"/>
  <c r="K75" i="3"/>
  <c r="K74" i="3"/>
  <c r="K71" i="3"/>
  <c r="K70" i="3" s="1"/>
  <c r="K69" i="3"/>
  <c r="K68" i="3"/>
  <c r="K67" i="3" s="1"/>
  <c r="K65" i="3"/>
  <c r="K64" i="3" s="1"/>
  <c r="K63" i="3"/>
  <c r="K62" i="3"/>
  <c r="K61" i="3"/>
  <c r="K57" i="3"/>
  <c r="I48" i="3"/>
  <c r="I49" i="3" s="1"/>
  <c r="I47" i="3"/>
  <c r="K47" i="3" s="1"/>
  <c r="K46" i="3"/>
  <c r="I44" i="3"/>
  <c r="K44" i="3" s="1"/>
  <c r="K43" i="3"/>
  <c r="I40" i="3"/>
  <c r="I41" i="3" s="1"/>
  <c r="I38" i="3"/>
  <c r="I39" i="3" s="1"/>
  <c r="K39" i="3" s="1"/>
  <c r="K37" i="3"/>
  <c r="K36" i="3"/>
  <c r="K34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2" i="3"/>
  <c r="K11" i="3" s="1"/>
  <c r="K66" i="3" l="1"/>
  <c r="K13" i="3"/>
  <c r="K60" i="3"/>
  <c r="K59" i="3" s="1"/>
  <c r="K79" i="3"/>
  <c r="K78" i="3" s="1"/>
  <c r="K97" i="3"/>
  <c r="K96" i="3" s="1"/>
  <c r="K73" i="3"/>
  <c r="K72" i="3" s="1"/>
  <c r="K90" i="3"/>
  <c r="K87" i="3" s="1"/>
  <c r="I42" i="3"/>
  <c r="K42" i="3" s="1"/>
  <c r="K41" i="3"/>
  <c r="I50" i="3"/>
  <c r="K49" i="3"/>
  <c r="K40" i="3"/>
  <c r="K48" i="3"/>
  <c r="K38" i="3"/>
  <c r="K216" i="2"/>
  <c r="K215" i="2"/>
  <c r="K214" i="2"/>
  <c r="K213" i="2"/>
  <c r="K212" i="2"/>
  <c r="K211" i="2"/>
  <c r="K210" i="2"/>
  <c r="K209" i="2"/>
  <c r="K208" i="2"/>
  <c r="K207" i="2"/>
  <c r="K206" i="2"/>
  <c r="K204" i="2"/>
  <c r="K203" i="2"/>
  <c r="K202" i="2"/>
  <c r="K201" i="2"/>
  <c r="K200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79" i="2" s="1"/>
  <c r="K180" i="2"/>
  <c r="K178" i="2"/>
  <c r="K177" i="2"/>
  <c r="K176" i="2"/>
  <c r="K175" i="2"/>
  <c r="K174" i="2"/>
  <c r="K173" i="2"/>
  <c r="K172" i="2"/>
  <c r="K171" i="2"/>
  <c r="K170" i="2"/>
  <c r="K169" i="2"/>
  <c r="K168" i="2"/>
  <c r="K165" i="2"/>
  <c r="K164" i="2"/>
  <c r="K163" i="2"/>
  <c r="K162" i="2"/>
  <c r="K161" i="2"/>
  <c r="K160" i="2"/>
  <c r="K159" i="2"/>
  <c r="K157" i="2"/>
  <c r="K156" i="2"/>
  <c r="K153" i="2"/>
  <c r="K152" i="2"/>
  <c r="K151" i="2"/>
  <c r="K150" i="2"/>
  <c r="K149" i="2"/>
  <c r="K148" i="2"/>
  <c r="K147" i="2"/>
  <c r="K145" i="2"/>
  <c r="K144" i="2"/>
  <c r="K143" i="2"/>
  <c r="K142" i="2"/>
  <c r="K141" i="2"/>
  <c r="K138" i="2"/>
  <c r="K137" i="2"/>
  <c r="K136" i="2"/>
  <c r="K135" i="2"/>
  <c r="K134" i="2"/>
  <c r="K133" i="2"/>
  <c r="K132" i="2"/>
  <c r="K130" i="2"/>
  <c r="K129" i="2"/>
  <c r="K128" i="2"/>
  <c r="K127" i="2"/>
  <c r="K126" i="2"/>
  <c r="K125" i="2"/>
  <c r="K123" i="2"/>
  <c r="K122" i="2"/>
  <c r="K121" i="2"/>
  <c r="K120" i="2"/>
  <c r="K119" i="2"/>
  <c r="K118" i="2"/>
  <c r="K117" i="2"/>
  <c r="K116" i="2"/>
  <c r="K114" i="2" s="1"/>
  <c r="K115" i="2"/>
  <c r="K112" i="2"/>
  <c r="K111" i="2"/>
  <c r="K110" i="2"/>
  <c r="K109" i="2"/>
  <c r="K108" i="2"/>
  <c r="K107" i="2"/>
  <c r="K106" i="2"/>
  <c r="K103" i="2"/>
  <c r="K102" i="2"/>
  <c r="K101" i="2"/>
  <c r="K100" i="2"/>
  <c r="K99" i="2"/>
  <c r="K98" i="2"/>
  <c r="K96" i="2"/>
  <c r="K95" i="2"/>
  <c r="K94" i="2"/>
  <c r="K93" i="2"/>
  <c r="K92" i="2"/>
  <c r="K91" i="2"/>
  <c r="K90" i="2"/>
  <c r="K89" i="2"/>
  <c r="K88" i="2"/>
  <c r="K87" i="2" s="1"/>
  <c r="K86" i="2"/>
  <c r="K85" i="2"/>
  <c r="K84" i="2"/>
  <c r="K83" i="2"/>
  <c r="K82" i="2"/>
  <c r="K81" i="2"/>
  <c r="K80" i="2"/>
  <c r="K78" i="2"/>
  <c r="K77" i="2"/>
  <c r="K76" i="2"/>
  <c r="K75" i="2"/>
  <c r="K74" i="2"/>
  <c r="K73" i="2"/>
  <c r="K72" i="2"/>
  <c r="K71" i="2"/>
  <c r="K70" i="2"/>
  <c r="K69" i="2"/>
  <c r="K68" i="2"/>
  <c r="K67" i="2" s="1"/>
  <c r="K66" i="2"/>
  <c r="K65" i="2"/>
  <c r="K64" i="2"/>
  <c r="K63" i="2"/>
  <c r="K62" i="2"/>
  <c r="K61" i="2"/>
  <c r="K60" i="2"/>
  <c r="K59" i="2"/>
  <c r="K58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8" i="2"/>
  <c r="K37" i="2"/>
  <c r="K36" i="2"/>
  <c r="K35" i="2"/>
  <c r="K34" i="2"/>
  <c r="K33" i="2"/>
  <c r="K32" i="2"/>
  <c r="K30" i="2"/>
  <c r="K29" i="2"/>
  <c r="K28" i="2"/>
  <c r="K27" i="2"/>
  <c r="K25" i="2"/>
  <c r="K24" i="2"/>
  <c r="K23" i="2"/>
  <c r="K22" i="2"/>
  <c r="K21" i="2"/>
  <c r="K20" i="2"/>
  <c r="K18" i="2"/>
  <c r="K17" i="2"/>
  <c r="K16" i="2"/>
  <c r="K15" i="2"/>
  <c r="K14" i="2"/>
  <c r="K13" i="2"/>
  <c r="K12" i="2"/>
  <c r="K11" i="2"/>
  <c r="K10" i="2" l="1"/>
  <c r="K57" i="2"/>
  <c r="K131" i="2"/>
  <c r="K113" i="2" s="1"/>
  <c r="K39" i="2"/>
  <c r="K79" i="2"/>
  <c r="K158" i="2"/>
  <c r="K205" i="2"/>
  <c r="K19" i="2"/>
  <c r="K146" i="2"/>
  <c r="K31" i="2"/>
  <c r="K9" i="2" s="1"/>
  <c r="K97" i="2"/>
  <c r="K105" i="2"/>
  <c r="K104" i="2" s="1"/>
  <c r="K140" i="2"/>
  <c r="K167" i="2"/>
  <c r="K155" i="2"/>
  <c r="K58" i="3"/>
  <c r="K50" i="3"/>
  <c r="I51" i="3"/>
  <c r="K154" i="2"/>
  <c r="K166" i="2"/>
  <c r="K139" i="2" l="1"/>
  <c r="K8" i="2" s="1"/>
  <c r="K7" i="2" s="1"/>
  <c r="I52" i="3"/>
  <c r="K51" i="3"/>
  <c r="I53" i="3" l="1"/>
  <c r="K52" i="3"/>
  <c r="K53" i="3" l="1"/>
  <c r="I54" i="3"/>
  <c r="I55" i="3" l="1"/>
  <c r="K54" i="3"/>
  <c r="I56" i="3" l="1"/>
  <c r="K56" i="3" s="1"/>
  <c r="K33" i="3" s="1"/>
  <c r="K10" i="3" s="1"/>
  <c r="K9" i="3" s="1"/>
  <c r="K8" i="3" s="1"/>
  <c r="K7" i="3" s="1"/>
  <c r="K55" i="3"/>
</calcChain>
</file>

<file path=xl/sharedStrings.xml><?xml version="1.0" encoding="utf-8"?>
<sst xmlns="http://schemas.openxmlformats.org/spreadsheetml/2006/main" count="1117" uniqueCount="242">
  <si>
    <t>แบบฟอร์มแตกตัวคูณ</t>
  </si>
  <si>
    <t>ลำดับ</t>
  </si>
  <si>
    <t>รายการงบประมาณ/กิจกรรม</t>
  </si>
  <si>
    <t>กลุ่มเป้าหมาย</t>
  </si>
  <si>
    <t>ระยะเวลา</t>
  </si>
  <si>
    <t>งบประมาณ</t>
  </si>
  <si>
    <t>จำนวนครั้ง</t>
  </si>
  <si>
    <t>รวมทั้งสิ้น</t>
  </si>
  <si>
    <t>ที่</t>
  </si>
  <si>
    <t>จำนวน</t>
  </si>
  <si>
    <t>หน่วยนับ</t>
  </si>
  <si>
    <t>เงิน</t>
  </si>
  <si>
    <t>บาท</t>
  </si>
  <si>
    <t>ครั้ง</t>
  </si>
  <si>
    <t>(บาท)</t>
  </si>
  <si>
    <t>ไม่ต้องกรอก</t>
  </si>
  <si>
    <t>(1)</t>
  </si>
  <si>
    <t>.</t>
  </si>
  <si>
    <t>- รายการค่าใช้จ่าย (โปรดระบุ) .........................................................</t>
  </si>
  <si>
    <t>(2)</t>
  </si>
  <si>
    <t>งบเงินอุดหนุน</t>
  </si>
  <si>
    <t>งบรายจ่ายอื่น</t>
  </si>
  <si>
    <t>ผลผลิต : ผลงานการให้บริการวิชาการ</t>
  </si>
  <si>
    <t>รายการงบประมาณ : เงินอุดหนุนค่าใช้จ่ายบริการวิชาการ</t>
  </si>
  <si>
    <t>กิจกรรมย่อยที่ 1 เสริมสร้างความเข้มแข็งให้กับชุมชนท้องถิ่น ในการเพิ่มศักยภาพทางเศรษฐกิจ</t>
  </si>
  <si>
    <t>(1.1) ส่งเสริมการดำเนินโครงการหนึ่งตำบลหนึ่งผลิตภัณฑ์ โดยใช้ทุนทางวัฒนธรรม ภูมิปัญญาท้องถิ่นในการเพิ่มมูลค่าควบคู่กับองค์ความรู้ใหม่ รวมทั้งสนับสนุนให้มีศูนย์กระจายสินค้า</t>
  </si>
  <si>
    <t xml:space="preserve"> - ค่าวัสดุและเอกสารประกอบการประชุม/อบรม</t>
  </si>
  <si>
    <t>คน</t>
  </si>
  <si>
    <t xml:space="preserve"> - ค่าอาหารและอาหารว่าง</t>
  </si>
  <si>
    <t>วัน</t>
  </si>
  <si>
    <t xml:space="preserve"> - ค่าตอบแทนวิทยากร</t>
  </si>
  <si>
    <t>ชั่วโมง</t>
  </si>
  <si>
    <t>รุ่น</t>
  </si>
  <si>
    <t xml:space="preserve"> - ค่าเดินทางวิทยากร</t>
  </si>
  <si>
    <t xml:space="preserve"> - ค่าที่พักวิทยากร</t>
  </si>
  <si>
    <t>ห้อง</t>
  </si>
  <si>
    <t>คืน</t>
  </si>
  <si>
    <t xml:space="preserve"> - ค่าใช้จ่ายในการจัดประชุมคณะกรรมการ</t>
  </si>
  <si>
    <t xml:space="preserve"> - ค่านิเทศลงพื้นที่จัดทำแผนบริหารจัดการศูนย์</t>
  </si>
  <si>
    <t xml:space="preserve"> - ค่าลงพื้นที่ติดตามการดำเนินงานศูนย์กระจายสินค้าและแสดงสินค้าระดับตำบลในพื้นที่</t>
  </si>
  <si>
    <t>(1.2) ส่งเสริมและพัฒนานวัตกรรมใหม่เพื่อสร้างมูลค่าเพิ่มให้แก่สินค้าอาหารไทย</t>
  </si>
  <si>
    <t xml:space="preserve"> - ค่าจัดทำสื่อประชาสัมพันธ์โครงการ</t>
  </si>
  <si>
    <t xml:space="preserve"> - ค่าตอบแทนคณะกรรมการ </t>
  </si>
  <si>
    <t xml:space="preserve"> - ค่าจัดทำโล่รางวัลประกวดนวัตกรรมสินค้าอาหารไทย</t>
  </si>
  <si>
    <t xml:space="preserve"> - ค่าเงินรางวัลการประกวดนวัตกรรมสินค้าอาหารไทย</t>
  </si>
  <si>
    <t>1) รางวัลชนะเลิศ</t>
  </si>
  <si>
    <t>รางวัล</t>
  </si>
  <si>
    <t>2) รางวัลรองชนะเลิศ อันดับ 1</t>
  </si>
  <si>
    <t>3) รางวัลรองชนะเลิศ อันดับ 2</t>
  </si>
  <si>
    <t xml:space="preserve">4) รางวัลชมเชย </t>
  </si>
  <si>
    <t>(1.3) ส่งเสริมการสร้างความเข้มแข็งของหมู่บ้าน ชุมชน และการมีส่วนร่วมของประชาชน เพื่อลดความขัดแย้งในพื้นที่</t>
  </si>
  <si>
    <t xml:space="preserve"> - ค่าเอกสารประกอบการประชุม/อบรม</t>
  </si>
  <si>
    <t xml:space="preserve"> - ค่าวัสดุประกอบการประชุม/อบรม</t>
  </si>
  <si>
    <t xml:space="preserve"> - ค่าสนับสนุนการจัดทำแผน</t>
  </si>
  <si>
    <t>พื้นที่</t>
  </si>
  <si>
    <t xml:space="preserve"> - ค่าตอบแทนการนิเทศติดตาม</t>
  </si>
  <si>
    <t xml:space="preserve"> - ค่าน้ำมันเชื้อเพลิง</t>
  </si>
  <si>
    <t>(1.4) ส่งเสริมการยกระดับคุณภาพและมาตรฐานการประกอบอาชีพด้านการเกษตรให้แก่เกษตรกร เพื่อเพิ่มประสิทธิภาพการผลิต</t>
  </si>
  <si>
    <t xml:space="preserve"> - ค่าส่งเสริมสนับสนุนการยกระดับคุณภาพและมาตรฐาน</t>
  </si>
  <si>
    <t xml:space="preserve"> - ค่าลงพื้นที่นิเทศติดตามผลการดำเนินงาน </t>
  </si>
  <si>
    <t>(1.5) พัฒนาคุณภาพผลผลิตด้านการเกษตร และส่งเสริมการแปรรูปสินค้าเกษตรที่มีมูลค่าเพิ่มสูงและมีโอกาสทางการตลาด</t>
  </si>
  <si>
    <t xml:space="preserve"> - ค่าวัสดุในการอบรม</t>
  </si>
  <si>
    <t>(1.6) ส่งเสริมและพัฒนากองทุนหมู่บ้านและชุมชนเมืองให้มีการบริหารจัดการที่ดี และมีเงินทุนเพิ่มขึ้น มุ่งสู่การเป็นสถาบันการเงินชุมชน</t>
  </si>
  <si>
    <t xml:space="preserve"> - ค่านิเทศลงพื้นที่จัดทำแผนกองทุนหมู่บ้าน </t>
  </si>
  <si>
    <t xml:space="preserve"> - ค่าลงพื้นที่นิเทศติดตาม</t>
  </si>
  <si>
    <t>(1.7) ส่งเสริมกระบวนการเรียนรู้และประยุกต์ใช้ปรัชญาของเศรษฐกิจพอเพียงในการพัฒนาชุมชน ผ่านกลไกการพัฒนาศักยภาพของหมู่บ้านและชุมชน</t>
  </si>
  <si>
    <t xml:space="preserve"> - ค่าเช่าหมารถ</t>
  </si>
  <si>
    <t xml:space="preserve"> - ค่าสนับสนุนแผนงาน</t>
  </si>
  <si>
    <t>ชุมชน</t>
  </si>
  <si>
    <t xml:space="preserve"> - ค่าติดต่อประสานงาน</t>
  </si>
  <si>
    <t xml:space="preserve"> - ค่าจัดทำสื่อประชาสัมพันธ์</t>
  </si>
  <si>
    <t xml:space="preserve"> - ค่าสนับสนุนการจัดแสดงนิทรรศการของแต่ละพื้นที่ </t>
  </si>
  <si>
    <t xml:space="preserve"> - ค่าจัดทำโล่รางวัลชุมชนต้นแบบเศรษฐกิจพอเพียง</t>
  </si>
  <si>
    <t>(1.8) เสริมสร้างความเข้มแข็งของผู้ประกอบการท้องถิ่น ชุมชน และวิสาหกิจชุมชน</t>
  </si>
  <si>
    <t xml:space="preserve"> - ค่าตอบแทนวิทยากรบรรยายหลัก</t>
  </si>
  <si>
    <t xml:space="preserve"> - ค่าน้ำมันเชื้อเพลิงในการลงพื้นที่ติดตาม</t>
  </si>
  <si>
    <t>(1.9) เพิ่มขีดความสามารถของผู้ประกอบการวิสาหกิจขนาดกลางและขนาดย่อมให้แข็งแรง สามารถแข่งขันได้อย่างมีประสิทธิภาพ โดยการเพิ่มองค์ความรู้ในด้านการปรับปรุงประสิทธิภาพของกระบวนการผลิต ในการพัฒนาผลิตภัณฑ์และพัฒนาการบริหารจัดการภายในองค์กร</t>
  </si>
  <si>
    <t xml:space="preserve"> - ค่าจัดทำสื่อประชาสัมพันธ์กิจกรรม</t>
  </si>
  <si>
    <t xml:space="preserve"> - ค่าจัดทำเกียรติบัตร</t>
  </si>
  <si>
    <t>(1.10) พัฒนาผู้ประกอบการด้านบริการให้มีองค์ความรู้ ทักษะด้านภาษา มาตรฐานการบริการและการจัดการ</t>
  </si>
  <si>
    <t xml:space="preserve"> - ค่าตอบแทนกรรมการนิเทศติดตาม</t>
  </si>
  <si>
    <t>กิจกรรมย่อยที่ 2 ยกระดับฝีมือและศักยภาพแรงงานให้มีความรู้และทักษะฝีมือที่ได้มาตรฐาน</t>
  </si>
  <si>
    <t>(2.1) ยกระดับฝีมือและศักยภาพแรงงาน สร้างความร่วมมือกับสถานประกอบการในการจัดฝึกอบรมแรงงานให้มีความรู้และทักษะฝึมือที่ได้มาตรฐาน</t>
  </si>
  <si>
    <t xml:space="preserve"> - ค่าใช้จ่ายในการสำรวจความต้องการ</t>
  </si>
  <si>
    <t>จังหวัด</t>
  </si>
  <si>
    <t xml:space="preserve"> - ค่าประมวลผลและสรุปผลการสำรวจ</t>
  </si>
  <si>
    <t xml:space="preserve"> - ค่าสรุปการอบรม</t>
  </si>
  <si>
    <t>(3)</t>
  </si>
  <si>
    <t>กิจกรรมย่อยที่ 3 ส่งเสริมและสืบสานโครงการอันเนื่องมาจากพระราชดำริ</t>
  </si>
  <si>
    <t>(3.1) ส่งเสริมกระบวนการเรียนรู้และเผยแพร่โครงการอันเนื่องมากจากพระราชดำริ</t>
  </si>
  <si>
    <t xml:space="preserve"> - ค่าพาหนะและค่าน้ำมันเชื้อเพลิง</t>
  </si>
  <si>
    <t>คัน</t>
  </si>
  <si>
    <t xml:space="preserve"> - ค่าตอบแทนคณะกรรมการตัดสิน</t>
  </si>
  <si>
    <t xml:space="preserve"> - ค่าจัดทำป้ายประชาสัมพันธ์ และสื่อประชาสัมพันธ์</t>
  </si>
  <si>
    <t xml:space="preserve"> - ค่าจัดทำโล่รางวัล และเกียรติบัตร</t>
  </si>
  <si>
    <t xml:space="preserve"> - ค่าเงินรางวัลเพื่อสนับสนุนการดำเนินโครงการฯ</t>
  </si>
  <si>
    <t xml:space="preserve"> - ค่าสนับสนุนในการพัฒนานวัตกรรมต้นแบบโครงการอันเนื่องมาจากพระราชดำริ </t>
  </si>
  <si>
    <t xml:space="preserve"> - ค่าใช้จ่ายในการศึกษาดูงานโครงการอันเนื่องมาจากพระราชดำริ</t>
  </si>
  <si>
    <t>(3.2) พัฒนาคุณภาพการศึกษาโรงเรียนตำรวจตระเวนชายแดน</t>
  </si>
  <si>
    <t xml:space="preserve"> - ค่าจัดทำป้ายประชาสัมพันธ์ </t>
  </si>
  <si>
    <t>ผืน</t>
  </si>
  <si>
    <t>(4)</t>
  </si>
  <si>
    <t>กิจกรรมย่อยที่ 4 พัฒนาศักยภาพผู้ประกอบการด้านการท่องเที่ยวและการบริการ</t>
  </si>
  <si>
    <t>(4.1) พัฒนาการท่องเที่ยวและการบริการ เพื่อรักษาผลประโยชน์ให้กลับสู่ชุมชนและท้องถิ่น</t>
  </si>
  <si>
    <t xml:space="preserve"> - ค่าอาหารและอาหารว่างประชุมชี้แจง อบต./เทศบาล</t>
  </si>
  <si>
    <t xml:space="preserve"> - ค่าอาหารและอาหารว่าง อบต./เทศบาลที่เข้าร่วมโครงการ</t>
  </si>
  <si>
    <t>(4.2) ส่งเสริมการท่องเที่ยวที่เป็นมิตรต่อสิ่งแวดล้อม เพื่อพัฒนาอุตสาหกรรมการท่องเที่ยวสู่ความยั่งยืน</t>
  </si>
  <si>
    <t xml:space="preserve"> - ค่าอาหารและอาหารว่าง </t>
  </si>
  <si>
    <t xml:space="preserve"> - ค่าเอกสารประชาสัมพันธ์</t>
  </si>
  <si>
    <t>แผ่น</t>
  </si>
  <si>
    <t xml:space="preserve"> - ค่าสนับสนุนการดำเนินงานตามแผนฯ</t>
  </si>
  <si>
    <t>แห่ง</t>
  </si>
  <si>
    <t>(5)</t>
  </si>
  <si>
    <t>กิจกรรมย่อยที่ 5 เผยแพร่ความรู้ด้านสุขภาพอนามัยให้กับประชาชนในการดูแลรักษาสุขภาพ</t>
  </si>
  <si>
    <t>(5.1) เผยแพร่ความรู้ด้านสุขภาพอนามัย เพื่อการดูแลรักษาสุขภาพของประชาชนอย่างมีประสิทธิภาพ ลดอัตราการป่วย ตาย และผลกระทบจากโรคไม่ติดต่อเรื้อรัง</t>
  </si>
  <si>
    <t xml:space="preserve"> - จัดทำป้ายประชาสัมพันธ์ </t>
  </si>
  <si>
    <t xml:space="preserve"> - ค่าจัดทำแผ่นผับประชาสัมพันธ์องค์ความรู้ด้านสุขภาพ</t>
  </si>
  <si>
    <t>(5.2) พัฒนา ถ่ายทอด และคุ้มครองภูมิปัญญาการแพทย์แผนไทย การแพทย์พื้นบ้าน การแพทย์ทางเลือก และสมุนไพร</t>
  </si>
  <si>
    <t xml:space="preserve"> - ค่าทำเกียรติบัตร</t>
  </si>
  <si>
    <t xml:space="preserve"> - ค่าจัดทำเอกสารสรุปผลการดำเนินงาน</t>
  </si>
  <si>
    <t>(6)</t>
  </si>
  <si>
    <t>กิจกรรมย่อยที่ 6 พัฒนาคนทุกช่วงทุกวัยโดยส่งเสริมการเรียนรู้ตลอดชีวิต</t>
  </si>
  <si>
    <t>(6.1) การสนับสนุนให้มีแหล่งความรู้สาธารณะทางวิทยาศาสตร์และเทคโนโลยีเพื่อเพิ่มโอกาสให้ประชาชนเข้าถึงข้อมูลข่าวสารวิทยาศาสตร์และเทคโนโลยี</t>
  </si>
  <si>
    <t xml:space="preserve"> - ค่าตอบแทนคณะกรรมการ</t>
  </si>
  <si>
    <t xml:space="preserve"> - ค่าสนับสนุนการนำเสนอแหล่งความรู้ฯ </t>
  </si>
  <si>
    <t xml:space="preserve"> - ค่าตกแต่งสถานที่</t>
  </si>
  <si>
    <t xml:space="preserve"> - ค่าสนับสนุนการพัฒนาแหล่งเรียนรู้</t>
  </si>
  <si>
    <t xml:space="preserve"> - จัดทำหนังสือ </t>
  </si>
  <si>
    <t>เล่ม</t>
  </si>
  <si>
    <t xml:space="preserve"> - จัดทำแผ่นพับประชาสัมพันธ์</t>
  </si>
  <si>
    <t>(6.2) พัฒนากำลังคนด้านโลจิสติกส์ให้สอดคล้องกับความต้องการของภาคธุรกิจและส่งเสริมการยกระดับความสามารถในการบริหารจัดการโลจิสติกส์ให้กับเกษตรกร</t>
  </si>
  <si>
    <t xml:space="preserve"> - ค่าจัดทำแผ่นผับข้อมูล</t>
  </si>
  <si>
    <t>(6.3) สร้างวัฒนธรรมและสังคมการเรียนรู้ตลอดชีวิตให้คนทุกกลุ่มทุกวัยควบคู่กับการพัฒนาแหล่งเรียนรู้ในทุกประเภทและในระดับพื้นที่ ส่งเสริมการรักการอ่าน</t>
  </si>
  <si>
    <t xml:space="preserve"> - ค่าจัดทำคู่มือ/เอกสารรายงานการประเมินโครงการฯ </t>
  </si>
  <si>
    <t xml:space="preserve"> - ค่าจัดทำโล่รางวัล </t>
  </si>
  <si>
    <t>ชิ้น</t>
  </si>
  <si>
    <t>(6.4) เพิ่มโอกาสในการเข้าถึงบริการทางการศึกษาอย่างเท่าเทียม เสริมสร้างโอกาสทางการศึกษาต่อในระดับที่สูงขึ้น รวมทั้งสนับสนุนภาครัฐ ภาคเอกชน และสื่อมวลชนในการผลิตและเผยแพร่สื่อที่ปลอดภัยและสร้างสรรค์</t>
  </si>
  <si>
    <t xml:space="preserve"> - ค่าเดินทาง และค่าน้ำมันเชื้อเพลิง</t>
  </si>
  <si>
    <t xml:space="preserve"> - ค่าที่พัก</t>
  </si>
  <si>
    <t xml:space="preserve"> - ค่าเช่าสถานที่ พร้อมโสตทัศนูปกรณ์</t>
  </si>
  <si>
    <t xml:space="preserve"> - ค่าของที่ระลึก</t>
  </si>
  <si>
    <t>เดือน</t>
  </si>
  <si>
    <t>มื้อ</t>
  </si>
  <si>
    <t>งาน</t>
  </si>
  <si>
    <t>โครงการยกระดับผลิตภัณฑ์ชุมชน OTOP</t>
  </si>
  <si>
    <t>1.1 โครงการยกระดับเศรษฐกิจชุมชนด้วยการท่องเที่ยวแบบล้านนาสร้างสรรค์ (Lanna Creative Tourism)</t>
  </si>
  <si>
    <t>1) ค่าตอบแทน</t>
  </si>
  <si>
    <t xml:space="preserve">    - ค่าตอบแทนวิทยากร</t>
  </si>
  <si>
    <t>2) ค่าใช้สอย</t>
  </si>
  <si>
    <t>- ค่าอาหารกลางวันและอาหารว่างในการจัดเวทีประชาวิจารณ์การจัดการท่องเที่ยวแบบสร้างสรรค์</t>
  </si>
  <si>
    <t>- ค่าอาหารกลางวันและอาหารว่างในการจัดเวทีประชาวิจารณ์การพัฒนาผลิตภัณฑ์ชุมชนเพื่อการท่องเที่ยววิถีล้านนา</t>
  </si>
  <si>
    <t>- ค่าอาหารและอาหารว่างในการประชุมประจำเดือนทีมผู้ปฏิบัติงาน</t>
  </si>
  <si>
    <t xml:space="preserve">- ค่าพาหนะในการเดินทางเพื่อจัดเวทีประชาวิจารณ์ชุมชนการจัดการท่องเที่ยวแบบสร้างสรรค์และการพัฒนาผลิตภัณฑ์เพื่อการท่องเที่ยววิถีล้านนา </t>
  </si>
  <si>
    <t>- ค่าเช่าที่พักในการลงพื้นที่ดำเนินกิจกรรมแต่ละชุมชน</t>
  </si>
  <si>
    <t>- ค่าพาหนะเดินทางของผู้เข้าร่วมสัมมนาสรุปโครงการ</t>
  </si>
  <si>
    <t xml:space="preserve">- ค่าเบี้ยเลี้ยงผู้ปฏิบัติงานในการเดินทาง </t>
  </si>
  <si>
    <t xml:space="preserve">- ค่าอาหารในการจัดสัมมนาสรุปโครงการ </t>
  </si>
  <si>
    <t>- ค่าใช้จ่ายในการจัดทำเส้นทางการท่องเที่ยว</t>
  </si>
  <si>
    <t>เส้นทาง</t>
  </si>
  <si>
    <t>- ค่าจ้างทำชุดระบบสาธิตการจัดการสิ่งแวดล้อม</t>
  </si>
  <si>
    <t>ระบบ</t>
  </si>
  <si>
    <t xml:space="preserve">- ค่าจ้างเหมาการพัฒนาผลิตภัณฑ์ต้นแบบ (Product  Prototype) จำนวน 40 ต้นแบบ ที่ตอบสนองต่อความต้องการตลาดและใช้ได้จริง </t>
  </si>
  <si>
    <t>ต้นแบบ</t>
  </si>
  <si>
    <t>- ค่าจ้างเหมาสำรวจข้อมูลและจัดทำเวทีชุมชนเพื่อการวิเคราะห์ระบบเกษตรนิเวศ</t>
  </si>
  <si>
    <t>- ค่าจ้างเหมาจัดทำระบบสารสนเทศการท่องเที่ยวและจำหน่ายผลิตภัณฑ์ชุมชน</t>
  </si>
  <si>
    <t xml:space="preserve">- ค่าจัดทำฐานข้อมูล GIS พื้นที่การท่องเที่ยว </t>
  </si>
  <si>
    <t>- ค่าจ้างทำคู่มือเผยแพร่การท่องเที่ยว</t>
  </si>
  <si>
    <t>ชุด</t>
  </si>
  <si>
    <t>- ค่าจ้างเหมาเก็บแบบสอบถามนักท่องเที่ยวด้านการตลาด</t>
  </si>
  <si>
    <t>- ค่าใช้จ่ายในการเผยแพร่ประชาสัมพันธ์ (ความยาวไม่เกิน 3 นาที)</t>
  </si>
  <si>
    <t xml:space="preserve">    - ค่าจ้างผู้จัดสถานที่และกิจกรรมการเปิดตัวการท่องเที่ยว</t>
  </si>
  <si>
    <t>- ค่าจ้างเหมาทั่วไป ได้แก่ ค่าจ้างเหมาบรรณาธิการข้อมูลลงรหัสข้อมูล พิมพ์งาน ติดต่อประสานงาน จัดทำฐานข้อมูลและงานอื่น ๆ ที่เกี่ยวข้องกับการวิจัยตลอดโครงการ</t>
  </si>
  <si>
    <t>3) ค่าวัสดุ</t>
  </si>
  <si>
    <t xml:space="preserve">- ค่าเอกสารประกอบการประชุม </t>
  </si>
  <si>
    <t>- ค่าวัสดุสารเคมี อุปกรณ์ต่างๆ และวัสดุสิ้นเปลืองสำหรับกิจกรรมการจัดการสิ่งแวดล้อม (การแยกขยะ การทำปุ๋ยหมักและปุ๋ยน้ำชีวภาพจากขยะ)</t>
  </si>
  <si>
    <t>(1) พลาสติกใส ขนาดความจุไม่น้อยกว่า 40 ลิตร (สำหรับคัดแยกขยะ)</t>
  </si>
  <si>
    <t>ถัง</t>
  </si>
  <si>
    <t>(2) ถังพลาสติก ขนาด 30 ลิตร (สำหรับทำปุ๋ยน้ำชีวภาพ)</t>
  </si>
  <si>
    <t>(3) แกลบดำ</t>
  </si>
  <si>
    <t>กระสอบ</t>
  </si>
  <si>
    <t>(4) ปุ๋ยคอก</t>
  </si>
  <si>
    <t xml:space="preserve">(5) กากน้ำตาล </t>
  </si>
  <si>
    <t>(6) หัวเชื้อ EM</t>
  </si>
  <si>
    <t>ลิตร</t>
  </si>
  <si>
    <t>(7) วัสดุสิ้นเปลือง เช่น ถุงมือพลาสติก ผ้าใบ กันแดด กันฝน (บลูชีท)</t>
  </si>
  <si>
    <t>(8) เสารั้วลวดหนาม ขนาด 3 x 2 ม.</t>
  </si>
  <si>
    <t>ต้น</t>
  </si>
  <si>
    <t>(9) ลวดหนาม</t>
  </si>
  <si>
    <t>ม้วน</t>
  </si>
  <si>
    <t>- ค่าวัสดุอุปกรณ์การเกษตรที่ใช้ในการร่วมศึกษาระบบเกษตร โดยใช้แปลงจากเกษตรกรเป้าหมาย</t>
  </si>
  <si>
    <t>(1) ปุ๋ยคอก (มูลไก่ มูลวัว)</t>
  </si>
  <si>
    <t>(2) รำละเอียด</t>
  </si>
  <si>
    <t>(3) แกลบดิบ</t>
  </si>
  <si>
    <t>(4) ปุ๋ยเคมี 16-16-16</t>
  </si>
  <si>
    <t xml:space="preserve">(5) สารชีวภัณฑ์ป้องกันกำจัดศัตรูพืช </t>
  </si>
  <si>
    <t>(6) กากน้ำตาล (สำหรับทำน้ำหมัก)</t>
  </si>
  <si>
    <t>(7) ฮอร์โมน (สำหรับทำน้ำหมัก)</t>
  </si>
  <si>
    <t>ขวด</t>
  </si>
  <si>
    <t>(8) ถังพลาสติก ขนาด 120 ลิตร (สำหรับทำน้ำหมัก)</t>
  </si>
  <si>
    <t>(9) วัสดุอุปกรณ์ เช่น ไม้ไผ่ เชือก พลาสติกคลุมดิน คลุมแปลงเกษตร</t>
  </si>
  <si>
    <t>(10) วัสดุในการจัดทำระบบน้ำ เช่น ท่อ ข้อต่อ วาล์วเปิด-ปิดน้ำ ก๊อกน้ำ หัวน้ำหยด หัวพ่นหมอก หัวมินิสปริงเกลอร์ เป็นต้น</t>
  </si>
  <si>
    <t xml:space="preserve">(11) วัสดุอุปกรณ์ทางการเกษตรอื่น ๆ เช่น จอบ 
มีดดายหญ้า คราด กรรไกรตัดแต่งกิ่ง เป็นต้น </t>
  </si>
  <si>
    <t xml:space="preserve">   - วัสดุสำนักงานใช้ในการดำเนินกิจกรรม</t>
  </si>
  <si>
    <t>1.2 โครงการเสริมสร้างศักยภาพการผลิตกระดาษสามูลช้างของตำบลกื้ดช้าง อำเภอแม่แตง จังหวัดเชียงใหม่</t>
  </si>
  <si>
    <t>กิจกรรมที่ 1 การลงพื้นที่และให้คำแนะนำปรึกษาเชิงเทคนิค เช่น เก็บข้อมูลการใช้ทรัพยากร และข้อมูลเชิงลึก</t>
  </si>
  <si>
    <t>1) ค่าใช้สอย</t>
  </si>
  <si>
    <t xml:space="preserve">   - ค่าเช่าเหมารถตู้</t>
  </si>
  <si>
    <t xml:space="preserve">   - ค่าอาหารกลางวัน</t>
  </si>
  <si>
    <t xml:space="preserve">   - ค่าอาหารว่าง</t>
  </si>
  <si>
    <t>2) ค่าวัสดุ</t>
  </si>
  <si>
    <t xml:space="preserve">   - ค่าวัสดุในการดำเนินกิจกรรม</t>
  </si>
  <si>
    <t>กิจกรรมที่ 2 การวิเคราะห์ข้อมูลของสถานประกอบการ</t>
  </si>
  <si>
    <t xml:space="preserve">   - ค่าจ้างเก็บข้อมูลภาคสนาม </t>
  </si>
  <si>
    <t>กิจกรรมที่ 3 การคำนวณการปล่อยก๊าชเรือนกระจก และการจัดการต้นทุนการผลิต เพื่อจัดทำแนวทางและวางแนวทางการใช้ทรัพยากรต่างๆ ในสถานประกอบการ</t>
  </si>
  <si>
    <t xml:space="preserve">   - ค่าจ้างรวบรวมข้อมูลทุติยภูมิ และ Emission factor </t>
  </si>
  <si>
    <t xml:space="preserve">   - ค่าจ้างคำนวณการปล่อยก๊าซเรือนกระจกผลิตภัณฑ์ </t>
  </si>
  <si>
    <t>กิจกรรมที่ 4 การจัดอบรมแนวทางการจัดทำฉลากคาร์บอนสำหรับผลิตภัณฑ์ OTOP ตลอดจนแนวทางการลดการใช้ทรัพยากรและพลังงานของกระบวนการผลิต</t>
  </si>
  <si>
    <t xml:space="preserve">   - ค่าตอบแทนวิทยากร</t>
  </si>
  <si>
    <t xml:space="preserve">   - ค่าที่พัก</t>
  </si>
  <si>
    <t xml:space="preserve">   - ค่าเอกสาร</t>
  </si>
  <si>
    <t xml:space="preserve">กิจกรรมที่ 5 การจัดทำข้อมูลและเอกสารเพื่อการทวนสอบและยื่นขึ้นทะเบียนฉลากคาร์บอน </t>
  </si>
  <si>
    <t xml:space="preserve">- ค่าตอบแทนผู้ทวนสอบการประเมินคาร์บอนฟุตพริ้นท์ที่ได้รับการขึ้นทะเบียนผู้ทวนสอบจากองค์การบริหารจัดการก๊าซเรือนกระจก (องค์การมหาชน) </t>
  </si>
  <si>
    <t xml:space="preserve">   - ค่าธรรมเนียมขอขึ้นทะเบียนฉลากคาร์บอนฟุตพริ้นท์</t>
  </si>
  <si>
    <t>ผลิตภัณฑ์</t>
  </si>
  <si>
    <t>กิจกรรมที่ 6 การจัดทำข้อเสนอแนะเพื่อลดการใช้ทรัพยากรและพลังงานในการผลิต และการประชุมสรุปผลการประเมินความสำเร็จของโครงการเพื่อวางแผนในการดำเนินงานครั้งต่อไป</t>
  </si>
  <si>
    <t>รายการงบประมาณ : โครงการยุทธศาสตร์มหาวิทยาลัย</t>
  </si>
  <si>
    <t>โครงการ ...…………………………………………………….
..........................................................................................................
...........................................................................................................</t>
  </si>
  <si>
    <t>เป้าหมาย / ผลที่คาดว่าจะได้รับ</t>
  </si>
  <si>
    <t>หมายเหตุ</t>
  </si>
  <si>
    <t>1. งบบุคลากร</t>
  </si>
  <si>
    <t>2. งบดำเนินการ: ค่าวัสดุ</t>
  </si>
  <si>
    <t>รายการค่าใช้จ่าย สามารถแบ่งตามรายกิจกรรมในแผนงานย่อย หรือแบ่งเป็นหมวด ดังนี้</t>
  </si>
  <si>
    <t>4. งบดำเนินการ: งบอุดหนุน</t>
  </si>
  <si>
    <t>5. งบดำเนินการ: ค่าบริหารจัดการ</t>
  </si>
  <si>
    <t>6. ครุภัณฑ์</t>
  </si>
  <si>
    <t>*อาจจะเป็นชื่อแผนงาน</t>
  </si>
  <si>
    <t>*อาจจะเป็นชื่อแผนงานย่อย และระบุกิจกรรมที่ดำเนินการตามหมวด</t>
  </si>
  <si>
    <t>ตัวอย่างงบประมาณรายจ่ายประจำปีงบประมาณ พ.ศ. 2564</t>
  </si>
  <si>
    <t>3. งบดำเนินการ: ค่าใช้สอย</t>
  </si>
  <si>
    <t>2) ค่าตอบแทน</t>
  </si>
  <si>
    <t>4) ค่าครุภัณฑ์</t>
  </si>
  <si>
    <t>แบบฟอร์มงบประมาณรายจ่ายประจำปีงบประมาณ พ.ศ.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</si>
</sst>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164" formatCode="_-&quot;฿&quot;* #,##0.00_-;\-&quot;฿&quot;* #,##0.00_-;_-&quot;฿&quot;* &quot;-&quot;??_-;_-@_-"/>
    <numFmt numFmtId="165" formatCode="_-* #,##0.00_-;\-* #,##0.00_-;_-* &quot;-&quot;??_-;_-@_-"/>
    <numFmt numFmtId="166" formatCode="_-* #,##0_-;\-* #,##0_-;_-* &quot;-&quot;??_-;_-@_-"/>
  </numFmts>
  <fonts count="20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TH SarabunPSK"/>
      <family val="2"/>
    </font>
    <font>
      <b/>
      <sz val="16"/>
      <color theme="1"/>
      <name val="TH SarabunPSK"/>
      <family val="2"/>
    </font>
    <font>
      <b/>
      <sz val="11"/>
      <color theme="1"/>
      <name val="TH SarabunPSK"/>
      <family val="2"/>
    </font>
    <font>
      <sz val="16"/>
      <color theme="1"/>
      <name val="Calibri"/>
      <family val="2"/>
      <charset val="222"/>
      <scheme val="minor"/>
    </font>
    <font>
      <sz val="10"/>
      <name val="Arial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11"/>
      <color indexed="8"/>
      <name val="Tahoma"/>
      <family val="2"/>
      <charset val="222"/>
    </font>
    <font>
      <sz val="14"/>
      <name val="Cordia New"/>
      <family val="2"/>
    </font>
    <font>
      <sz val="16"/>
      <name val="TH SarabunPSK"/>
      <family val="2"/>
    </font>
    <font>
      <sz val="16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0"/>
      <name val="Arial"/>
      <charset val="222"/>
    </font>
    <font>
      <b/>
      <sz val="18"/>
      <name val="TH SarabunPSK"/>
      <family val="2"/>
    </font>
    <font>
      <sz val="11"/>
      <name val="Calibri"/>
      <family val="2"/>
      <charset val="222"/>
      <scheme val="minor"/>
    </font>
    <font>
      <b/>
      <sz val="16"/>
      <name val="Calibri"/>
      <family val="2"/>
      <charset val="222"/>
      <scheme val="minor"/>
    </font>
    <font>
      <b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165" fontId="1" fillId="0" borderId="0" applyFont="0" applyFill="0" applyBorder="0" applyAlignment="0" applyProtection="0"/>
    <xf numFmtId="0" fontId="6" fillId="0" borderId="0" applyBorder="0"/>
    <xf numFmtId="165" fontId="6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1" fillId="0" borderId="0"/>
    <xf numFmtId="0" fontId="1" fillId="0" borderId="0"/>
    <xf numFmtId="165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4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4" fillId="0" borderId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1" fillId="0" borderId="0"/>
    <xf numFmtId="0" fontId="10" fillId="0" borderId="0"/>
    <xf numFmtId="0" fontId="14" fillId="0" borderId="0"/>
    <xf numFmtId="0" fontId="6" fillId="0" borderId="0" applyBorder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" fillId="0" borderId="0"/>
  </cellStyleXfs>
  <cellXfs count="26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Continuous" wrapText="1"/>
    </xf>
    <xf numFmtId="0" fontId="4" fillId="0" borderId="0" xfId="0" applyFont="1" applyAlignment="1">
      <alignment horizontal="centerContinuous"/>
    </xf>
    <xf numFmtId="0" fontId="4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Continuous"/>
    </xf>
    <xf numFmtId="0" fontId="5" fillId="0" borderId="0" xfId="0" applyFont="1"/>
    <xf numFmtId="0" fontId="3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7" fillId="2" borderId="1" xfId="2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0" fontId="8" fillId="0" borderId="0" xfId="0" applyFont="1"/>
    <xf numFmtId="0" fontId="7" fillId="2" borderId="6" xfId="2" applyFont="1" applyFill="1" applyBorder="1" applyAlignment="1">
      <alignment horizontal="center" vertical="center" wrapText="1"/>
    </xf>
    <xf numFmtId="0" fontId="7" fillId="2" borderId="6" xfId="2" applyFont="1" applyFill="1" applyBorder="1" applyAlignment="1">
      <alignment vertical="center" wrapText="1"/>
    </xf>
    <xf numFmtId="166" fontId="3" fillId="2" borderId="7" xfId="1" applyNumberFormat="1" applyFont="1" applyFill="1" applyBorder="1" applyAlignment="1">
      <alignment horizontal="center"/>
    </xf>
    <xf numFmtId="166" fontId="3" fillId="2" borderId="7" xfId="3" applyNumberFormat="1" applyFont="1" applyFill="1" applyBorder="1" applyAlignment="1">
      <alignment horizontal="center"/>
    </xf>
    <xf numFmtId="166" fontId="3" fillId="2" borderId="7" xfId="1" applyNumberFormat="1" applyFont="1" applyFill="1" applyBorder="1" applyAlignment="1">
      <alignment horizontal="center" shrinkToFit="1"/>
    </xf>
    <xf numFmtId="166" fontId="3" fillId="2" borderId="6" xfId="3" applyNumberFormat="1" applyFont="1" applyFill="1" applyBorder="1" applyAlignment="1">
      <alignment horizontal="center"/>
    </xf>
    <xf numFmtId="0" fontId="9" fillId="3" borderId="8" xfId="2" applyFont="1" applyFill="1" applyBorder="1" applyAlignment="1">
      <alignment horizontal="center" vertical="top" wrapText="1"/>
    </xf>
    <xf numFmtId="0" fontId="9" fillId="3" borderId="8" xfId="2" applyFont="1" applyFill="1" applyBorder="1" applyAlignment="1">
      <alignment horizontal="left" vertical="top" wrapText="1"/>
    </xf>
    <xf numFmtId="166" fontId="3" fillId="4" borderId="10" xfId="1" applyNumberFormat="1" applyFont="1" applyFill="1" applyBorder="1" applyAlignment="1">
      <alignment horizontal="centerContinuous" vertical="top"/>
    </xf>
    <xf numFmtId="166" fontId="3" fillId="4" borderId="10" xfId="3" applyNumberFormat="1" applyFont="1" applyFill="1" applyBorder="1" applyAlignment="1">
      <alignment horizontal="centerContinuous" vertical="top"/>
    </xf>
    <xf numFmtId="166" fontId="3" fillId="4" borderId="10" xfId="1" applyNumberFormat="1" applyFont="1" applyFill="1" applyBorder="1" applyAlignment="1">
      <alignment horizontal="centerContinuous" vertical="top" shrinkToFit="1"/>
    </xf>
    <xf numFmtId="0" fontId="12" fillId="6" borderId="10" xfId="5" quotePrefix="1" applyFont="1" applyFill="1" applyBorder="1" applyAlignment="1">
      <alignment horizontal="center" vertical="top" wrapText="1"/>
    </xf>
    <xf numFmtId="0" fontId="12" fillId="6" borderId="10" xfId="5" applyFont="1" applyFill="1" applyBorder="1" applyAlignment="1">
      <alignment horizontal="left" vertical="top" wrapText="1"/>
    </xf>
    <xf numFmtId="166" fontId="12" fillId="6" borderId="10" xfId="1" applyNumberFormat="1" applyFont="1" applyFill="1" applyBorder="1" applyAlignment="1">
      <alignment horizontal="left" vertical="top" wrapText="1"/>
    </xf>
    <xf numFmtId="0" fontId="12" fillId="2" borderId="10" xfId="5" quotePrefix="1" applyFont="1" applyFill="1" applyBorder="1" applyAlignment="1">
      <alignment horizontal="center" vertical="top" wrapText="1"/>
    </xf>
    <xf numFmtId="0" fontId="12" fillId="2" borderId="10" xfId="5" quotePrefix="1" applyFont="1" applyFill="1" applyBorder="1" applyAlignment="1">
      <alignment horizontal="left" vertical="top" wrapText="1"/>
    </xf>
    <xf numFmtId="166" fontId="12" fillId="2" borderId="10" xfId="1" applyNumberFormat="1" applyFont="1" applyFill="1" applyBorder="1" applyAlignment="1">
      <alignment vertical="top"/>
    </xf>
    <xf numFmtId="166" fontId="12" fillId="2" borderId="10" xfId="1" applyNumberFormat="1" applyFont="1" applyFill="1" applyBorder="1" applyAlignment="1">
      <alignment horizontal="center" vertical="top" shrinkToFit="1"/>
    </xf>
    <xf numFmtId="0" fontId="12" fillId="2" borderId="10" xfId="2" applyFont="1" applyFill="1" applyBorder="1" applyAlignment="1">
      <alignment vertical="top" wrapText="1"/>
    </xf>
    <xf numFmtId="166" fontId="12" fillId="2" borderId="10" xfId="1" applyNumberFormat="1" applyFont="1" applyFill="1" applyBorder="1" applyAlignment="1">
      <alignment horizontal="left" vertical="top"/>
    </xf>
    <xf numFmtId="166" fontId="12" fillId="2" borderId="10" xfId="1" applyNumberFormat="1" applyFont="1" applyFill="1" applyBorder="1" applyAlignment="1">
      <alignment horizontal="left" vertical="top" wrapText="1"/>
    </xf>
    <xf numFmtId="0" fontId="12" fillId="2" borderId="14" xfId="5" quotePrefix="1" applyFont="1" applyFill="1" applyBorder="1" applyAlignment="1">
      <alignment horizontal="center" vertical="top" wrapText="1"/>
    </xf>
    <xf numFmtId="0" fontId="12" fillId="2" borderId="14" xfId="5" quotePrefix="1" applyFont="1" applyFill="1" applyBorder="1" applyAlignment="1">
      <alignment horizontal="left" vertical="top" wrapText="1"/>
    </xf>
    <xf numFmtId="166" fontId="12" fillId="2" borderId="14" xfId="1" applyNumberFormat="1" applyFont="1" applyFill="1" applyBorder="1" applyAlignment="1">
      <alignment vertical="top"/>
    </xf>
    <xf numFmtId="166" fontId="12" fillId="2" borderId="14" xfId="1" applyNumberFormat="1" applyFont="1" applyFill="1" applyBorder="1" applyAlignment="1">
      <alignment horizontal="center" vertical="top" shrinkToFit="1"/>
    </xf>
    <xf numFmtId="0" fontId="12" fillId="2" borderId="14" xfId="2" applyFont="1" applyFill="1" applyBorder="1" applyAlignment="1">
      <alignment vertical="top" wrapText="1"/>
    </xf>
    <xf numFmtId="166" fontId="12" fillId="2" borderId="14" xfId="1" applyNumberFormat="1" applyFont="1" applyFill="1" applyBorder="1" applyAlignment="1">
      <alignment horizontal="left" vertical="top" wrapText="1"/>
    </xf>
    <xf numFmtId="0" fontId="2" fillId="0" borderId="0" xfId="6" applyFont="1" applyAlignment="1">
      <alignment horizontal="center"/>
    </xf>
    <xf numFmtId="0" fontId="3" fillId="0" borderId="0" xfId="6" applyFont="1" applyAlignment="1">
      <alignment horizontal="right"/>
    </xf>
    <xf numFmtId="0" fontId="2" fillId="0" borderId="0" xfId="6" applyFont="1"/>
    <xf numFmtId="0" fontId="3" fillId="0" borderId="0" xfId="6" applyFont="1" applyAlignment="1">
      <alignment horizontal="center" wrapText="1"/>
    </xf>
    <xf numFmtId="0" fontId="5" fillId="0" borderId="0" xfId="6" applyFont="1"/>
    <xf numFmtId="0" fontId="1" fillId="0" borderId="0" xfId="6" applyAlignment="1">
      <alignment horizontal="center" wrapText="1"/>
    </xf>
    <xf numFmtId="0" fontId="1" fillId="0" borderId="0" xfId="6" applyAlignment="1">
      <alignment wrapText="1"/>
    </xf>
    <xf numFmtId="0" fontId="1" fillId="0" borderId="0" xfId="6"/>
    <xf numFmtId="0" fontId="3" fillId="0" borderId="2" xfId="6" applyFont="1" applyBorder="1" applyAlignment="1">
      <alignment horizontal="centerContinuous"/>
    </xf>
    <xf numFmtId="0" fontId="3" fillId="0" borderId="3" xfId="6" applyFont="1" applyBorder="1" applyAlignment="1">
      <alignment horizontal="centerContinuous"/>
    </xf>
    <xf numFmtId="0" fontId="3" fillId="0" borderId="4" xfId="6" applyFont="1" applyBorder="1" applyAlignment="1">
      <alignment horizontal="centerContinuous"/>
    </xf>
    <xf numFmtId="0" fontId="3" fillId="0" borderId="5" xfId="6" applyFont="1" applyBorder="1" applyAlignment="1">
      <alignment horizontal="center"/>
    </xf>
    <xf numFmtId="0" fontId="8" fillId="0" borderId="0" xfId="6" applyFont="1"/>
    <xf numFmtId="166" fontId="3" fillId="2" borderId="7" xfId="7" applyNumberFormat="1" applyFont="1" applyFill="1" applyBorder="1" applyAlignment="1">
      <alignment horizontal="center"/>
    </xf>
    <xf numFmtId="166" fontId="3" fillId="2" borderId="7" xfId="7" applyNumberFormat="1" applyFont="1" applyFill="1" applyBorder="1" applyAlignment="1">
      <alignment horizontal="center" shrinkToFit="1"/>
    </xf>
    <xf numFmtId="166" fontId="3" fillId="4" borderId="10" xfId="7" applyNumberFormat="1" applyFont="1" applyFill="1" applyBorder="1" applyAlignment="1">
      <alignment horizontal="centerContinuous" vertical="top"/>
    </xf>
    <xf numFmtId="166" fontId="3" fillId="4" borderId="10" xfId="7" applyNumberFormat="1" applyFont="1" applyFill="1" applyBorder="1" applyAlignment="1">
      <alignment horizontal="centerContinuous" vertical="top" shrinkToFit="1"/>
    </xf>
    <xf numFmtId="166" fontId="3" fillId="3" borderId="8" xfId="7" applyNumberFormat="1" applyFont="1" applyFill="1" applyBorder="1" applyAlignment="1">
      <alignment horizontal="center" vertical="top"/>
    </xf>
    <xf numFmtId="0" fontId="7" fillId="5" borderId="10" xfId="8" applyNumberFormat="1" applyFont="1" applyFill="1" applyBorder="1" applyAlignment="1">
      <alignment horizontal="center" vertical="top" wrapText="1"/>
    </xf>
    <xf numFmtId="0" fontId="7" fillId="5" borderId="10" xfId="8" applyNumberFormat="1" applyFont="1" applyFill="1" applyBorder="1" applyAlignment="1">
      <alignment horizontal="left" vertical="top" wrapText="1"/>
    </xf>
    <xf numFmtId="166" fontId="7" fillId="5" borderId="10" xfId="7" applyNumberFormat="1" applyFont="1" applyFill="1" applyBorder="1" applyAlignment="1">
      <alignment horizontal="left" vertical="top" wrapText="1"/>
    </xf>
    <xf numFmtId="166" fontId="12" fillId="6" borderId="10" xfId="7" applyNumberFormat="1" applyFont="1" applyFill="1" applyBorder="1" applyAlignment="1">
      <alignment horizontal="left" vertical="top" wrapText="1"/>
    </xf>
    <xf numFmtId="0" fontId="12" fillId="2" borderId="10" xfId="5" applyFont="1" applyFill="1" applyBorder="1" applyAlignment="1">
      <alignment horizontal="left" vertical="top" wrapText="1"/>
    </xf>
    <xf numFmtId="166" fontId="12" fillId="2" borderId="10" xfId="7" applyNumberFormat="1" applyFont="1" applyFill="1" applyBorder="1" applyAlignment="1">
      <alignment vertical="top"/>
    </xf>
    <xf numFmtId="166" fontId="12" fillId="2" borderId="10" xfId="7" applyNumberFormat="1" applyFont="1" applyFill="1" applyBorder="1" applyAlignment="1">
      <alignment horizontal="center" vertical="top" shrinkToFit="1"/>
    </xf>
    <xf numFmtId="166" fontId="12" fillId="2" borderId="10" xfId="7" applyNumberFormat="1" applyFont="1" applyFill="1" applyBorder="1" applyAlignment="1">
      <alignment horizontal="left" vertical="top"/>
    </xf>
    <xf numFmtId="166" fontId="12" fillId="2" borderId="10" xfId="7" applyNumberFormat="1" applyFont="1" applyFill="1" applyBorder="1" applyAlignment="1">
      <alignment horizontal="left" vertical="top" wrapText="1"/>
    </xf>
    <xf numFmtId="0" fontId="12" fillId="2" borderId="14" xfId="5" applyFont="1" applyFill="1" applyBorder="1" applyAlignment="1">
      <alignment horizontal="left" vertical="top" wrapText="1"/>
    </xf>
    <xf numFmtId="166" fontId="12" fillId="2" borderId="14" xfId="7" applyNumberFormat="1" applyFont="1" applyFill="1" applyBorder="1" applyAlignment="1">
      <alignment vertical="top"/>
    </xf>
    <xf numFmtId="166" fontId="12" fillId="2" borderId="14" xfId="7" applyNumberFormat="1" applyFont="1" applyFill="1" applyBorder="1" applyAlignment="1">
      <alignment horizontal="center" vertical="top" shrinkToFit="1"/>
    </xf>
    <xf numFmtId="166" fontId="12" fillId="2" borderId="14" xfId="7" applyNumberFormat="1" applyFont="1" applyFill="1" applyBorder="1" applyAlignment="1">
      <alignment horizontal="left" vertical="top"/>
    </xf>
    <xf numFmtId="166" fontId="12" fillId="2" borderId="14" xfId="7" applyNumberFormat="1" applyFont="1" applyFill="1" applyBorder="1" applyAlignment="1">
      <alignment horizontal="left" vertical="top" wrapText="1"/>
    </xf>
    <xf numFmtId="0" fontId="12" fillId="2" borderId="8" xfId="5" quotePrefix="1" applyFont="1" applyFill="1" applyBorder="1" applyAlignment="1">
      <alignment horizontal="center" vertical="top" wrapText="1"/>
    </xf>
    <xf numFmtId="0" fontId="12" fillId="2" borderId="8" xfId="5" applyFont="1" applyFill="1" applyBorder="1" applyAlignment="1">
      <alignment horizontal="left" vertical="top" wrapText="1"/>
    </xf>
    <xf numFmtId="166" fontId="12" fillId="2" borderId="8" xfId="7" applyNumberFormat="1" applyFont="1" applyFill="1" applyBorder="1" applyAlignment="1">
      <alignment vertical="top"/>
    </xf>
    <xf numFmtId="166" fontId="12" fillId="2" borderId="8" xfId="7" applyNumberFormat="1" applyFont="1" applyFill="1" applyBorder="1" applyAlignment="1">
      <alignment horizontal="center" vertical="top" shrinkToFit="1"/>
    </xf>
    <xf numFmtId="0" fontId="12" fillId="2" borderId="8" xfId="2" applyFont="1" applyFill="1" applyBorder="1" applyAlignment="1">
      <alignment vertical="top" wrapText="1"/>
    </xf>
    <xf numFmtId="166" fontId="12" fillId="2" borderId="8" xfId="7" applyNumberFormat="1" applyFont="1" applyFill="1" applyBorder="1" applyAlignment="1">
      <alignment horizontal="left" vertical="top"/>
    </xf>
    <xf numFmtId="166" fontId="12" fillId="2" borderId="8" xfId="7" applyNumberFormat="1" applyFont="1" applyFill="1" applyBorder="1" applyAlignment="1">
      <alignment horizontal="left" vertical="top" wrapText="1"/>
    </xf>
    <xf numFmtId="0" fontId="12" fillId="2" borderId="10" xfId="5" applyFont="1" applyFill="1" applyBorder="1" applyAlignment="1">
      <alignment horizontal="left" vertical="top" wrapText="1" indent="2"/>
    </xf>
    <xf numFmtId="166" fontId="5" fillId="0" borderId="0" xfId="6" applyNumberFormat="1" applyFont="1"/>
    <xf numFmtId="0" fontId="12" fillId="6" borderId="8" xfId="5" quotePrefix="1" applyFont="1" applyFill="1" applyBorder="1" applyAlignment="1">
      <alignment horizontal="center" vertical="top" wrapText="1"/>
    </xf>
    <xf numFmtId="0" fontId="12" fillId="6" borderId="8" xfId="5" applyFont="1" applyFill="1" applyBorder="1" applyAlignment="1">
      <alignment horizontal="left" vertical="top" wrapText="1"/>
    </xf>
    <xf numFmtId="166" fontId="3" fillId="4" borderId="8" xfId="7" applyNumberFormat="1" applyFont="1" applyFill="1" applyBorder="1" applyAlignment="1">
      <alignment horizontal="centerContinuous" vertical="top"/>
    </xf>
    <xf numFmtId="166" fontId="3" fillId="4" borderId="8" xfId="3" applyNumberFormat="1" applyFont="1" applyFill="1" applyBorder="1" applyAlignment="1">
      <alignment horizontal="centerContinuous" vertical="top"/>
    </xf>
    <xf numFmtId="166" fontId="3" fillId="4" borderId="8" xfId="7" applyNumberFormat="1" applyFont="1" applyFill="1" applyBorder="1" applyAlignment="1">
      <alignment horizontal="centerContinuous" vertical="top" shrinkToFit="1"/>
    </xf>
    <xf numFmtId="166" fontId="12" fillId="6" borderId="8" xfId="7" applyNumberFormat="1" applyFont="1" applyFill="1" applyBorder="1" applyAlignment="1">
      <alignment horizontal="left" vertical="top" wrapText="1"/>
    </xf>
    <xf numFmtId="0" fontId="12" fillId="0" borderId="10" xfId="5" quotePrefix="1" applyFont="1" applyBorder="1" applyAlignment="1">
      <alignment horizontal="center" vertical="top" wrapText="1"/>
    </xf>
    <xf numFmtId="0" fontId="12" fillId="0" borderId="10" xfId="5" applyFont="1" applyBorder="1" applyAlignment="1">
      <alignment horizontal="left" vertical="top" wrapText="1"/>
    </xf>
    <xf numFmtId="166" fontId="12" fillId="0" borderId="10" xfId="7" applyNumberFormat="1" applyFont="1" applyFill="1" applyBorder="1" applyAlignment="1">
      <alignment vertical="top"/>
    </xf>
    <xf numFmtId="166" fontId="12" fillId="0" borderId="10" xfId="7" applyNumberFormat="1" applyFont="1" applyFill="1" applyBorder="1" applyAlignment="1">
      <alignment horizontal="center" vertical="top" shrinkToFit="1"/>
    </xf>
    <xf numFmtId="0" fontId="12" fillId="0" borderId="10" xfId="2" applyFont="1" applyBorder="1" applyAlignment="1">
      <alignment vertical="top" wrapText="1"/>
    </xf>
    <xf numFmtId="166" fontId="12" fillId="0" borderId="10" xfId="7" applyNumberFormat="1" applyFont="1" applyFill="1" applyBorder="1" applyAlignment="1">
      <alignment horizontal="left" vertical="top"/>
    </xf>
    <xf numFmtId="166" fontId="12" fillId="0" borderId="10" xfId="7" applyNumberFormat="1" applyFont="1" applyFill="1" applyBorder="1" applyAlignment="1">
      <alignment horizontal="left" vertical="top" wrapText="1"/>
    </xf>
    <xf numFmtId="0" fontId="13" fillId="0" borderId="0" xfId="6" applyFont="1"/>
    <xf numFmtId="0" fontId="12" fillId="0" borderId="14" xfId="5" quotePrefix="1" applyFont="1" applyBorder="1" applyAlignment="1">
      <alignment horizontal="center" vertical="top" wrapText="1"/>
    </xf>
    <xf numFmtId="0" fontId="12" fillId="0" borderId="14" xfId="5" applyFont="1" applyBorder="1" applyAlignment="1">
      <alignment horizontal="left" vertical="top" wrapText="1"/>
    </xf>
    <xf numFmtId="166" fontId="12" fillId="0" borderId="14" xfId="7" applyNumberFormat="1" applyFont="1" applyFill="1" applyBorder="1" applyAlignment="1">
      <alignment vertical="top"/>
    </xf>
    <xf numFmtId="166" fontId="12" fillId="0" borderId="14" xfId="7" applyNumberFormat="1" applyFont="1" applyFill="1" applyBorder="1" applyAlignment="1">
      <alignment horizontal="center" vertical="top" shrinkToFit="1"/>
    </xf>
    <xf numFmtId="0" fontId="12" fillId="0" borderId="14" xfId="2" applyFont="1" applyBorder="1" applyAlignment="1">
      <alignment vertical="top" wrapText="1"/>
    </xf>
    <xf numFmtId="166" fontId="12" fillId="0" borderId="14" xfId="7" applyNumberFormat="1" applyFont="1" applyFill="1" applyBorder="1" applyAlignment="1">
      <alignment horizontal="left" vertical="top"/>
    </xf>
    <xf numFmtId="166" fontId="12" fillId="0" borderId="14" xfId="7" applyNumberFormat="1" applyFont="1" applyFill="1" applyBorder="1" applyAlignment="1">
      <alignment horizontal="left" vertical="top" wrapText="1"/>
    </xf>
    <xf numFmtId="0" fontId="12" fillId="0" borderId="8" xfId="5" quotePrefix="1" applyFont="1" applyBorder="1" applyAlignment="1">
      <alignment horizontal="center" vertical="top" wrapText="1"/>
    </xf>
    <xf numFmtId="0" fontId="12" fillId="0" borderId="8" xfId="5" applyFont="1" applyBorder="1" applyAlignment="1">
      <alignment horizontal="left" vertical="top" wrapText="1"/>
    </xf>
    <xf numFmtId="166" fontId="12" fillId="0" borderId="8" xfId="7" applyNumberFormat="1" applyFont="1" applyFill="1" applyBorder="1" applyAlignment="1">
      <alignment vertical="top"/>
    </xf>
    <xf numFmtId="166" fontId="12" fillId="0" borderId="8" xfId="7" applyNumberFormat="1" applyFont="1" applyFill="1" applyBorder="1" applyAlignment="1">
      <alignment horizontal="center" vertical="top" shrinkToFit="1"/>
    </xf>
    <xf numFmtId="0" fontId="12" fillId="0" borderId="8" xfId="2" applyFont="1" applyBorder="1" applyAlignment="1">
      <alignment vertical="top" wrapText="1"/>
    </xf>
    <xf numFmtId="166" fontId="12" fillId="0" borderId="8" xfId="7" applyNumberFormat="1" applyFont="1" applyFill="1" applyBorder="1" applyAlignment="1">
      <alignment horizontal="left" vertical="top"/>
    </xf>
    <xf numFmtId="166" fontId="12" fillId="0" borderId="8" xfId="7" applyNumberFormat="1" applyFont="1" applyFill="1" applyBorder="1" applyAlignment="1">
      <alignment horizontal="left" vertical="top" wrapText="1"/>
    </xf>
    <xf numFmtId="0" fontId="12" fillId="0" borderId="10" xfId="5" applyFont="1" applyBorder="1" applyAlignment="1">
      <alignment horizontal="left" vertical="top" wrapText="1" indent="2"/>
    </xf>
    <xf numFmtId="0" fontId="13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wrapText="1"/>
    </xf>
    <xf numFmtId="0" fontId="7" fillId="0" borderId="0" xfId="0" applyFont="1" applyAlignment="1">
      <alignment horizontal="centerContinuous"/>
    </xf>
    <xf numFmtId="0" fontId="13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16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1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wrapText="1"/>
    </xf>
    <xf numFmtId="0" fontId="17" fillId="0" borderId="0" xfId="0" applyFont="1"/>
    <xf numFmtId="0" fontId="17" fillId="0" borderId="0" xfId="0" applyFont="1" applyAlignment="1">
      <alignment horizontal="center"/>
    </xf>
    <xf numFmtId="41" fontId="17" fillId="0" borderId="0" xfId="0" applyNumberFormat="1" applyFont="1"/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41" fontId="7" fillId="0" borderId="2" xfId="0" applyNumberFormat="1" applyFont="1" applyBorder="1" applyAlignment="1">
      <alignment horizontal="centerContinuous"/>
    </xf>
    <xf numFmtId="0" fontId="7" fillId="0" borderId="5" xfId="0" applyFont="1" applyBorder="1" applyAlignment="1">
      <alignment horizontal="center"/>
    </xf>
    <xf numFmtId="0" fontId="12" fillId="0" borderId="0" xfId="0" applyFont="1"/>
    <xf numFmtId="166" fontId="7" fillId="2" borderId="7" xfId="1" applyNumberFormat="1" applyFont="1" applyFill="1" applyBorder="1" applyAlignment="1">
      <alignment horizontal="centerContinuous"/>
    </xf>
    <xf numFmtId="166" fontId="7" fillId="2" borderId="7" xfId="3" applyNumberFormat="1" applyFont="1" applyFill="1" applyBorder="1" applyAlignment="1">
      <alignment horizontal="centerContinuous"/>
    </xf>
    <xf numFmtId="166" fontId="7" fillId="2" borderId="7" xfId="1" applyNumberFormat="1" applyFont="1" applyFill="1" applyBorder="1" applyAlignment="1">
      <alignment horizontal="centerContinuous" shrinkToFit="1"/>
    </xf>
    <xf numFmtId="41" fontId="7" fillId="2" borderId="7" xfId="3" applyNumberFormat="1" applyFont="1" applyFill="1" applyBorder="1" applyAlignment="1">
      <alignment horizontal="centerContinuous"/>
    </xf>
    <xf numFmtId="166" fontId="7" fillId="2" borderId="6" xfId="3" applyNumberFormat="1" applyFont="1" applyFill="1" applyBorder="1" applyAlignment="1">
      <alignment horizontal="centerContinuous"/>
    </xf>
    <xf numFmtId="166" fontId="7" fillId="2" borderId="7" xfId="1" applyNumberFormat="1" applyFont="1" applyFill="1" applyBorder="1" applyAlignment="1">
      <alignment horizontal="center"/>
    </xf>
    <xf numFmtId="0" fontId="7" fillId="3" borderId="5" xfId="2" applyFont="1" applyFill="1" applyBorder="1" applyAlignment="1">
      <alignment horizontal="center" vertical="top" wrapText="1"/>
    </xf>
    <xf numFmtId="0" fontId="7" fillId="3" borderId="5" xfId="2" applyFont="1" applyFill="1" applyBorder="1" applyAlignment="1">
      <alignment horizontal="left" vertical="top" wrapText="1"/>
    </xf>
    <xf numFmtId="166" fontId="7" fillId="3" borderId="5" xfId="1" applyNumberFormat="1" applyFont="1" applyFill="1" applyBorder="1" applyAlignment="1">
      <alignment horizontal="center" vertical="top"/>
    </xf>
    <xf numFmtId="166" fontId="13" fillId="0" borderId="0" xfId="0" applyNumberFormat="1" applyFont="1"/>
    <xf numFmtId="0" fontId="7" fillId="5" borderId="21" xfId="4" applyNumberFormat="1" applyFont="1" applyFill="1" applyBorder="1" applyAlignment="1">
      <alignment horizontal="center" vertical="top" wrapText="1"/>
    </xf>
    <xf numFmtId="0" fontId="7" fillId="5" borderId="21" xfId="4" applyNumberFormat="1" applyFont="1" applyFill="1" applyBorder="1" applyAlignment="1">
      <alignment horizontal="left" vertical="top" wrapText="1"/>
    </xf>
    <xf numFmtId="166" fontId="7" fillId="5" borderId="21" xfId="1" applyNumberFormat="1" applyFont="1" applyFill="1" applyBorder="1" applyAlignment="1">
      <alignment horizontal="left" vertical="top" wrapText="1"/>
    </xf>
    <xf numFmtId="41" fontId="16" fillId="2" borderId="0" xfId="25" applyNumberFormat="1" applyFont="1" applyFill="1" applyBorder="1" applyAlignment="1">
      <alignment horizontal="right" vertical="top" shrinkToFit="1"/>
    </xf>
    <xf numFmtId="41" fontId="13" fillId="0" borderId="0" xfId="0" applyNumberFormat="1" applyFont="1" applyAlignment="1">
      <alignment vertical="top"/>
    </xf>
    <xf numFmtId="49" fontId="7" fillId="9" borderId="25" xfId="26" applyNumberFormat="1" applyFont="1" applyFill="1" applyBorder="1" applyAlignment="1">
      <alignment horizontal="center" vertical="top" wrapText="1"/>
    </xf>
    <xf numFmtId="0" fontId="7" fillId="9" borderId="25" xfId="26" applyNumberFormat="1" applyFont="1" applyFill="1" applyBorder="1" applyAlignment="1">
      <alignment horizontal="left" vertical="center"/>
    </xf>
    <xf numFmtId="166" fontId="7" fillId="9" borderId="25" xfId="25" applyNumberFormat="1" applyFont="1" applyFill="1" applyBorder="1" applyAlignment="1">
      <alignment horizontal="left" vertical="top" wrapText="1"/>
    </xf>
    <xf numFmtId="166" fontId="13" fillId="0" borderId="0" xfId="27" applyNumberFormat="1" applyFont="1"/>
    <xf numFmtId="41" fontId="13" fillId="0" borderId="0" xfId="27" applyNumberFormat="1" applyFont="1"/>
    <xf numFmtId="0" fontId="13" fillId="0" borderId="0" xfId="27" applyFont="1"/>
    <xf numFmtId="49" fontId="7" fillId="7" borderId="8" xfId="26" applyNumberFormat="1" applyFont="1" applyFill="1" applyBorder="1" applyAlignment="1">
      <alignment horizontal="center" vertical="top" wrapText="1"/>
    </xf>
    <xf numFmtId="0" fontId="7" fillId="7" borderId="8" xfId="26" applyNumberFormat="1" applyFont="1" applyFill="1" applyBorder="1" applyAlignment="1">
      <alignment horizontal="left" vertical="top" wrapText="1"/>
    </xf>
    <xf numFmtId="166" fontId="7" fillId="7" borderId="8" xfId="25" applyNumberFormat="1" applyFont="1" applyFill="1" applyBorder="1" applyAlignment="1">
      <alignment horizontal="left" vertical="top" wrapText="1"/>
    </xf>
    <xf numFmtId="0" fontId="7" fillId="0" borderId="10" xfId="5" quotePrefix="1" applyFont="1" applyBorder="1" applyAlignment="1">
      <alignment horizontal="center" vertical="top" wrapText="1"/>
    </xf>
    <xf numFmtId="0" fontId="7" fillId="0" borderId="12" xfId="0" applyFont="1" applyBorder="1" applyAlignment="1">
      <alignment wrapText="1"/>
    </xf>
    <xf numFmtId="166" fontId="7" fillId="0" borderId="10" xfId="1" applyNumberFormat="1" applyFont="1" applyFill="1" applyBorder="1" applyAlignment="1">
      <alignment horizontal="centerContinuous" vertical="top"/>
    </xf>
    <xf numFmtId="166" fontId="7" fillId="0" borderId="10" xfId="3" applyNumberFormat="1" applyFont="1" applyFill="1" applyBorder="1" applyAlignment="1">
      <alignment horizontal="center" vertical="top"/>
    </xf>
    <xf numFmtId="166" fontId="7" fillId="0" borderId="10" xfId="1" applyNumberFormat="1" applyFont="1" applyFill="1" applyBorder="1" applyAlignment="1">
      <alignment horizontal="centerContinuous" vertical="top" shrinkToFit="1"/>
    </xf>
    <xf numFmtId="41" fontId="7" fillId="0" borderId="10" xfId="3" applyNumberFormat="1" applyFont="1" applyFill="1" applyBorder="1" applyAlignment="1">
      <alignment horizontal="centerContinuous" vertical="top"/>
    </xf>
    <xf numFmtId="166" fontId="7" fillId="0" borderId="10" xfId="1" applyNumberFormat="1" applyFont="1" applyFill="1" applyBorder="1" applyAlignment="1">
      <alignment horizontal="left" vertical="top" wrapText="1"/>
    </xf>
    <xf numFmtId="0" fontId="18" fillId="0" borderId="0" xfId="0" applyFont="1"/>
    <xf numFmtId="166" fontId="13" fillId="0" borderId="0" xfId="0" applyNumberFormat="1" applyFont="1" applyAlignment="1">
      <alignment vertical="top"/>
    </xf>
    <xf numFmtId="0" fontId="12" fillId="0" borderId="12" xfId="0" quotePrefix="1" applyFont="1" applyBorder="1" applyAlignment="1">
      <alignment wrapText="1"/>
    </xf>
    <xf numFmtId="166" fontId="12" fillId="2" borderId="10" xfId="1" applyNumberFormat="1" applyFont="1" applyFill="1" applyBorder="1" applyAlignment="1">
      <alignment horizontal="center" vertical="top"/>
    </xf>
    <xf numFmtId="0" fontId="12" fillId="2" borderId="10" xfId="2" applyFont="1" applyFill="1" applyBorder="1" applyAlignment="1">
      <alignment horizontal="center" vertical="top" wrapText="1"/>
    </xf>
    <xf numFmtId="41" fontId="12" fillId="2" borderId="10" xfId="1" applyNumberFormat="1" applyFont="1" applyFill="1" applyBorder="1" applyAlignment="1">
      <alignment horizontal="left" vertical="top"/>
    </xf>
    <xf numFmtId="49" fontId="12" fillId="2" borderId="10" xfId="5" quotePrefix="1" applyNumberFormat="1" applyFont="1" applyFill="1" applyBorder="1" applyAlignment="1">
      <alignment horizontal="left" vertical="top" wrapText="1" indent="2"/>
    </xf>
    <xf numFmtId="49" fontId="12" fillId="2" borderId="14" xfId="5" quotePrefix="1" applyNumberFormat="1" applyFont="1" applyFill="1" applyBorder="1" applyAlignment="1">
      <alignment horizontal="left" vertical="top" wrapText="1" indent="2"/>
    </xf>
    <xf numFmtId="166" fontId="12" fillId="2" borderId="14" xfId="1" applyNumberFormat="1" applyFont="1" applyFill="1" applyBorder="1" applyAlignment="1">
      <alignment horizontal="center" vertical="top"/>
    </xf>
    <xf numFmtId="0" fontId="12" fillId="2" borderId="14" xfId="2" applyFont="1" applyFill="1" applyBorder="1" applyAlignment="1">
      <alignment horizontal="center" vertical="top" wrapText="1"/>
    </xf>
    <xf numFmtId="41" fontId="12" fillId="2" borderId="14" xfId="1" applyNumberFormat="1" applyFont="1" applyFill="1" applyBorder="1" applyAlignment="1">
      <alignment horizontal="left" vertical="top"/>
    </xf>
    <xf numFmtId="0" fontId="7" fillId="0" borderId="9" xfId="5" quotePrefix="1" applyFont="1" applyBorder="1" applyAlignment="1">
      <alignment horizontal="center" vertical="top" wrapText="1"/>
    </xf>
    <xf numFmtId="0" fontId="7" fillId="0" borderId="9" xfId="0" applyFont="1" applyBorder="1" applyAlignment="1">
      <alignment wrapText="1"/>
    </xf>
    <xf numFmtId="166" fontId="7" fillId="0" borderId="9" xfId="1" applyNumberFormat="1" applyFont="1" applyFill="1" applyBorder="1" applyAlignment="1">
      <alignment horizontal="centerContinuous" vertical="top"/>
    </xf>
    <xf numFmtId="166" fontId="7" fillId="0" borderId="9" xfId="3" applyNumberFormat="1" applyFont="1" applyFill="1" applyBorder="1" applyAlignment="1">
      <alignment horizontal="center" vertical="top"/>
    </xf>
    <xf numFmtId="166" fontId="7" fillId="0" borderId="9" xfId="1" applyNumberFormat="1" applyFont="1" applyFill="1" applyBorder="1" applyAlignment="1">
      <alignment horizontal="centerContinuous" vertical="top" shrinkToFit="1"/>
    </xf>
    <xf numFmtId="41" fontId="7" fillId="0" borderId="9" xfId="3" applyNumberFormat="1" applyFont="1" applyFill="1" applyBorder="1" applyAlignment="1">
      <alignment horizontal="centerContinuous" vertical="top"/>
    </xf>
    <xf numFmtId="166" fontId="7" fillId="0" borderId="9" xfId="1" applyNumberFormat="1" applyFont="1" applyFill="1" applyBorder="1" applyAlignment="1">
      <alignment horizontal="left" vertical="top" wrapText="1"/>
    </xf>
    <xf numFmtId="49" fontId="12" fillId="2" borderId="10" xfId="5" quotePrefix="1" applyNumberFormat="1" applyFont="1" applyFill="1" applyBorder="1" applyAlignment="1">
      <alignment horizontal="left" vertical="top" wrapText="1" indent="4"/>
    </xf>
    <xf numFmtId="49" fontId="12" fillId="2" borderId="10" xfId="5" quotePrefix="1" applyNumberFormat="1" applyFont="1" applyFill="1" applyBorder="1" applyAlignment="1">
      <alignment horizontal="left" vertical="top" indent="4"/>
    </xf>
    <xf numFmtId="49" fontId="12" fillId="2" borderId="8" xfId="5" quotePrefix="1" applyNumberFormat="1" applyFont="1" applyFill="1" applyBorder="1" applyAlignment="1">
      <alignment horizontal="left" vertical="top" wrapText="1" indent="4"/>
    </xf>
    <xf numFmtId="49" fontId="7" fillId="7" borderId="10" xfId="26" applyNumberFormat="1" applyFont="1" applyFill="1" applyBorder="1" applyAlignment="1">
      <alignment horizontal="center" vertical="top" wrapText="1"/>
    </xf>
    <xf numFmtId="0" fontId="7" fillId="7" borderId="10" xfId="26" applyNumberFormat="1" applyFont="1" applyFill="1" applyBorder="1" applyAlignment="1">
      <alignment horizontal="left" vertical="top" wrapText="1"/>
    </xf>
    <xf numFmtId="166" fontId="7" fillId="7" borderId="10" xfId="25" applyNumberFormat="1" applyFont="1" applyFill="1" applyBorder="1" applyAlignment="1">
      <alignment horizontal="left" vertical="top" wrapText="1"/>
    </xf>
    <xf numFmtId="0" fontId="7" fillId="8" borderId="10" xfId="5" quotePrefix="1" applyFont="1" applyFill="1" applyBorder="1" applyAlignment="1">
      <alignment horizontal="center" vertical="top" wrapText="1"/>
    </xf>
    <xf numFmtId="0" fontId="7" fillId="8" borderId="12" xfId="0" applyFont="1" applyFill="1" applyBorder="1" applyAlignment="1">
      <alignment wrapText="1"/>
    </xf>
    <xf numFmtId="166" fontId="7" fillId="8" borderId="10" xfId="1" applyNumberFormat="1" applyFont="1" applyFill="1" applyBorder="1" applyAlignment="1">
      <alignment horizontal="left" vertical="top" wrapText="1"/>
    </xf>
    <xf numFmtId="0" fontId="7" fillId="2" borderId="10" xfId="5" quotePrefix="1" applyFont="1" applyFill="1" applyBorder="1" applyAlignment="1">
      <alignment horizontal="center" vertical="top" wrapText="1"/>
    </xf>
    <xf numFmtId="0" fontId="7" fillId="2" borderId="10" xfId="5" quotePrefix="1" applyFont="1" applyFill="1" applyBorder="1" applyAlignment="1">
      <alignment horizontal="left" vertical="top" wrapText="1"/>
    </xf>
    <xf numFmtId="166" fontId="7" fillId="2" borderId="10" xfId="1" applyNumberFormat="1" applyFont="1" applyFill="1" applyBorder="1" applyAlignment="1">
      <alignment vertical="top"/>
    </xf>
    <xf numFmtId="166" fontId="7" fillId="2" borderId="10" xfId="1" applyNumberFormat="1" applyFont="1" applyFill="1" applyBorder="1" applyAlignment="1">
      <alignment horizontal="center" vertical="top"/>
    </xf>
    <xf numFmtId="166" fontId="7" fillId="2" borderId="10" xfId="1" applyNumberFormat="1" applyFont="1" applyFill="1" applyBorder="1" applyAlignment="1">
      <alignment horizontal="center" vertical="top" shrinkToFit="1"/>
    </xf>
    <xf numFmtId="0" fontId="7" fillId="2" borderId="10" xfId="2" applyFont="1" applyFill="1" applyBorder="1" applyAlignment="1">
      <alignment horizontal="center" vertical="top" wrapText="1"/>
    </xf>
    <xf numFmtId="41" fontId="7" fillId="2" borderId="10" xfId="1" applyNumberFormat="1" applyFont="1" applyFill="1" applyBorder="1" applyAlignment="1">
      <alignment horizontal="left" vertical="top"/>
    </xf>
    <xf numFmtId="166" fontId="7" fillId="2" borderId="10" xfId="1" applyNumberFormat="1" applyFont="1" applyFill="1" applyBorder="1" applyAlignment="1">
      <alignment horizontal="left" vertical="top" wrapText="1"/>
    </xf>
    <xf numFmtId="0" fontId="7" fillId="8" borderId="9" xfId="5" quotePrefix="1" applyFont="1" applyFill="1" applyBorder="1" applyAlignment="1">
      <alignment horizontal="center" vertical="top" wrapText="1"/>
    </xf>
    <xf numFmtId="0" fontId="7" fillId="8" borderId="29" xfId="0" applyFont="1" applyFill="1" applyBorder="1" applyAlignment="1">
      <alignment wrapText="1"/>
    </xf>
    <xf numFmtId="166" fontId="7" fillId="8" borderId="9" xfId="1" applyNumberFormat="1" applyFont="1" applyFill="1" applyBorder="1" applyAlignment="1">
      <alignment horizontal="left" vertical="top" wrapText="1"/>
    </xf>
    <xf numFmtId="0" fontId="12" fillId="2" borderId="13" xfId="5" quotePrefix="1" applyFont="1" applyFill="1" applyBorder="1" applyAlignment="1">
      <alignment horizontal="left" vertical="top" wrapText="1"/>
    </xf>
    <xf numFmtId="0" fontId="7" fillId="0" borderId="10" xfId="0" applyFont="1" applyBorder="1" applyAlignment="1">
      <alignment wrapText="1"/>
    </xf>
    <xf numFmtId="0" fontId="7" fillId="8" borderId="10" xfId="0" applyFont="1" applyFill="1" applyBorder="1" applyAlignment="1">
      <alignment wrapText="1"/>
    </xf>
    <xf numFmtId="0" fontId="12" fillId="2" borderId="32" xfId="5" quotePrefix="1" applyFont="1" applyFill="1" applyBorder="1" applyAlignment="1">
      <alignment horizontal="center" vertical="top" wrapText="1"/>
    </xf>
    <xf numFmtId="0" fontId="12" fillId="2" borderId="32" xfId="5" quotePrefix="1" applyFont="1" applyFill="1" applyBorder="1" applyAlignment="1">
      <alignment horizontal="left" vertical="top" wrapText="1"/>
    </xf>
    <xf numFmtId="166" fontId="12" fillId="2" borderId="32" xfId="1" applyNumberFormat="1" applyFont="1" applyFill="1" applyBorder="1" applyAlignment="1">
      <alignment vertical="top"/>
    </xf>
    <xf numFmtId="166" fontId="12" fillId="2" borderId="32" xfId="1" applyNumberFormat="1" applyFont="1" applyFill="1" applyBorder="1" applyAlignment="1">
      <alignment horizontal="center" vertical="center"/>
    </xf>
    <xf numFmtId="166" fontId="12" fillId="2" borderId="32" xfId="1" applyNumberFormat="1" applyFont="1" applyFill="1" applyBorder="1" applyAlignment="1">
      <alignment horizontal="center" vertical="top" shrinkToFit="1"/>
    </xf>
    <xf numFmtId="166" fontId="12" fillId="2" borderId="32" xfId="1" applyNumberFormat="1" applyFont="1" applyFill="1" applyBorder="1" applyAlignment="1">
      <alignment horizontal="left" vertical="top"/>
    </xf>
    <xf numFmtId="166" fontId="12" fillId="2" borderId="32" xfId="1" applyNumberFormat="1" applyFont="1" applyFill="1" applyBorder="1" applyAlignment="1">
      <alignment horizontal="left" vertical="top" wrapText="1"/>
    </xf>
    <xf numFmtId="41" fontId="9" fillId="2" borderId="5" xfId="25" applyNumberFormat="1" applyFont="1" applyFill="1" applyBorder="1" applyAlignment="1">
      <alignment horizontal="right" vertical="top" wrapText="1" shrinkToFit="1"/>
    </xf>
    <xf numFmtId="41" fontId="9" fillId="2" borderId="34" xfId="25" applyNumberFormat="1" applyFont="1" applyFill="1" applyBorder="1" applyAlignment="1">
      <alignment horizontal="right" vertical="top" wrapText="1" shrinkToFit="1"/>
    </xf>
    <xf numFmtId="0" fontId="19" fillId="0" borderId="0" xfId="0" applyFont="1" applyAlignment="1">
      <alignment wrapText="1"/>
    </xf>
    <xf numFmtId="0" fontId="3" fillId="0" borderId="5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6" fontId="7" fillId="4" borderId="18" xfId="1" applyNumberFormat="1" applyFont="1" applyFill="1" applyBorder="1" applyAlignment="1">
      <alignment horizontal="center" vertical="top"/>
    </xf>
    <xf numFmtId="166" fontId="7" fillId="4" borderId="19" xfId="1" applyNumberFormat="1" applyFont="1" applyFill="1" applyBorder="1" applyAlignment="1">
      <alignment horizontal="center" vertical="top"/>
    </xf>
    <xf numFmtId="166" fontId="7" fillId="4" borderId="20" xfId="1" applyNumberFormat="1" applyFont="1" applyFill="1" applyBorder="1" applyAlignment="1">
      <alignment horizontal="center" vertical="top"/>
    </xf>
    <xf numFmtId="166" fontId="7" fillId="4" borderId="22" xfId="1" applyNumberFormat="1" applyFont="1" applyFill="1" applyBorder="1" applyAlignment="1">
      <alignment horizontal="center" vertical="top"/>
    </xf>
    <xf numFmtId="166" fontId="7" fillId="4" borderId="23" xfId="1" applyNumberFormat="1" applyFont="1" applyFill="1" applyBorder="1" applyAlignment="1">
      <alignment horizontal="center" vertical="top"/>
    </xf>
    <xf numFmtId="166" fontId="7" fillId="4" borderId="24" xfId="1" applyNumberFormat="1" applyFont="1" applyFill="1" applyBorder="1" applyAlignment="1">
      <alignment horizontal="center" vertical="top"/>
    </xf>
    <xf numFmtId="166" fontId="7" fillId="9" borderId="26" xfId="25" applyNumberFormat="1" applyFont="1" applyFill="1" applyBorder="1" applyAlignment="1">
      <alignment horizontal="center" vertical="top"/>
    </xf>
    <xf numFmtId="166" fontId="7" fillId="9" borderId="27" xfId="25" applyNumberFormat="1" applyFont="1" applyFill="1" applyBorder="1" applyAlignment="1">
      <alignment horizontal="center" vertical="top"/>
    </xf>
    <xf numFmtId="166" fontId="7" fillId="9" borderId="28" xfId="25" applyNumberFormat="1" applyFont="1" applyFill="1" applyBorder="1" applyAlignment="1">
      <alignment horizontal="center" vertical="top"/>
    </xf>
    <xf numFmtId="166" fontId="7" fillId="7" borderId="11" xfId="25" applyNumberFormat="1" applyFont="1" applyFill="1" applyBorder="1" applyAlignment="1">
      <alignment horizontal="center" vertical="top"/>
    </xf>
    <xf numFmtId="166" fontId="7" fillId="7" borderId="12" xfId="25" applyNumberFormat="1" applyFont="1" applyFill="1" applyBorder="1" applyAlignment="1">
      <alignment horizontal="center" vertical="top"/>
    </xf>
    <xf numFmtId="166" fontId="7" fillId="7" borderId="13" xfId="25" applyNumberFormat="1" applyFont="1" applyFill="1" applyBorder="1" applyAlignment="1">
      <alignment horizontal="center" vertical="top"/>
    </xf>
    <xf numFmtId="166" fontId="7" fillId="8" borderId="15" xfId="25" applyNumberFormat="1" applyFont="1" applyFill="1" applyBorder="1" applyAlignment="1">
      <alignment horizontal="center" vertical="top"/>
    </xf>
    <xf numFmtId="166" fontId="7" fillId="8" borderId="16" xfId="25" applyNumberFormat="1" applyFont="1" applyFill="1" applyBorder="1" applyAlignment="1">
      <alignment horizontal="center" vertical="top"/>
    </xf>
    <xf numFmtId="166" fontId="7" fillId="8" borderId="17" xfId="25" applyNumberFormat="1" applyFont="1" applyFill="1" applyBorder="1" applyAlignment="1">
      <alignment horizontal="center" vertical="top"/>
    </xf>
    <xf numFmtId="166" fontId="7" fillId="8" borderId="30" xfId="25" applyNumberFormat="1" applyFont="1" applyFill="1" applyBorder="1" applyAlignment="1">
      <alignment horizontal="center" vertical="top"/>
    </xf>
    <xf numFmtId="166" fontId="7" fillId="8" borderId="29" xfId="25" applyNumberFormat="1" applyFont="1" applyFill="1" applyBorder="1" applyAlignment="1">
      <alignment horizontal="center" vertical="top"/>
    </xf>
    <xf numFmtId="166" fontId="7" fillId="8" borderId="31" xfId="25" applyNumberFormat="1" applyFont="1" applyFill="1" applyBorder="1" applyAlignment="1">
      <alignment horizontal="center" vertical="top"/>
    </xf>
    <xf numFmtId="0" fontId="3" fillId="0" borderId="0" xfId="6" applyFont="1" applyAlignment="1">
      <alignment horizontal="center" wrapText="1"/>
    </xf>
    <xf numFmtId="0" fontId="3" fillId="0" borderId="0" xfId="6" applyFont="1" applyAlignment="1">
      <alignment horizontal="center"/>
    </xf>
    <xf numFmtId="0" fontId="3" fillId="0" borderId="0" xfId="6" applyFont="1" applyAlignment="1">
      <alignment horizontal="center" vertical="center"/>
    </xf>
    <xf numFmtId="166" fontId="3" fillId="4" borderId="11" xfId="7" applyNumberFormat="1" applyFont="1" applyFill="1" applyBorder="1" applyAlignment="1">
      <alignment horizontal="center" vertical="top"/>
    </xf>
    <xf numFmtId="166" fontId="3" fillId="4" borderId="12" xfId="7" applyNumberFormat="1" applyFont="1" applyFill="1" applyBorder="1" applyAlignment="1">
      <alignment horizontal="center" vertical="top"/>
    </xf>
    <xf numFmtId="166" fontId="3" fillId="4" borderId="13" xfId="7" applyNumberFormat="1" applyFont="1" applyFill="1" applyBorder="1" applyAlignment="1">
      <alignment horizontal="center" vertical="top"/>
    </xf>
    <xf numFmtId="166" fontId="3" fillId="4" borderId="15" xfId="7" applyNumberFormat="1" applyFont="1" applyFill="1" applyBorder="1" applyAlignment="1">
      <alignment horizontal="center" vertical="top"/>
    </xf>
    <xf numFmtId="166" fontId="3" fillId="4" borderId="16" xfId="7" applyNumberFormat="1" applyFont="1" applyFill="1" applyBorder="1" applyAlignment="1">
      <alignment horizontal="center" vertical="top"/>
    </xf>
    <xf numFmtId="166" fontId="3" fillId="4" borderId="17" xfId="7" applyNumberFormat="1" applyFont="1" applyFill="1" applyBorder="1" applyAlignment="1">
      <alignment horizontal="center" vertical="top"/>
    </xf>
    <xf numFmtId="0" fontId="12" fillId="0" borderId="10" xfId="5" quotePrefix="1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wrapText="1"/>
    </xf>
    <xf numFmtId="166" fontId="12" fillId="0" borderId="10" xfId="1" applyNumberFormat="1" applyFont="1" applyFill="1" applyBorder="1" applyAlignment="1">
      <alignment horizontal="left" vertical="top" wrapText="1"/>
    </xf>
    <xf numFmtId="166" fontId="3" fillId="10" borderId="10" xfId="1" applyNumberFormat="1" applyFont="1" applyFill="1" applyBorder="1" applyAlignment="1">
      <alignment horizontal="centerContinuous" vertical="top"/>
    </xf>
    <xf numFmtId="166" fontId="3" fillId="10" borderId="10" xfId="3" applyNumberFormat="1" applyFont="1" applyFill="1" applyBorder="1" applyAlignment="1">
      <alignment horizontal="centerContinuous" vertical="top"/>
    </xf>
    <xf numFmtId="166" fontId="3" fillId="10" borderId="10" xfId="1" applyNumberFormat="1" applyFont="1" applyFill="1" applyBorder="1" applyAlignment="1">
      <alignment horizontal="centerContinuous" vertical="top" shrinkToFit="1"/>
    </xf>
  </cellXfs>
  <cellStyles count="28">
    <cellStyle name="Comma" xfId="1" builtinId="3"/>
    <cellStyle name="Comma 2" xfId="10" xr:uid="{564151B8-E14A-468A-90E6-7DDAB3482FF8}"/>
    <cellStyle name="Comma 2 2" xfId="3" xr:uid="{D77E0F6D-1DCD-4EBC-AA36-1FAF4C214DE8}"/>
    <cellStyle name="Comma 3" xfId="11" xr:uid="{29A169A9-F9AA-47AD-A52B-7870EEF5F234}"/>
    <cellStyle name="Comma 3 2" xfId="12" xr:uid="{E84696F4-2610-4EE0-933F-AE84D17A8529}"/>
    <cellStyle name="Comma 4" xfId="14" xr:uid="{46E50A01-068B-42AA-BCA5-C95DCAE5A6B0}"/>
    <cellStyle name="Normal" xfId="0" builtinId="0"/>
    <cellStyle name="Normal 2" xfId="9" xr:uid="{503D6B8D-451B-4050-88CA-630C6FA70432}"/>
    <cellStyle name="Normal 3" xfId="13" xr:uid="{D71178F7-A5B4-42A2-B9DB-64F643092CD0}"/>
    <cellStyle name="Normal_F_โรงเรียนในฝัน" xfId="5" xr:uid="{BF854C9C-3864-44DF-823C-1DB89977152B}"/>
    <cellStyle name="เครื่องหมายจุลภาค 2" xfId="15" xr:uid="{EDDD04D9-D710-45CF-B94C-0DEBAD261C49}"/>
    <cellStyle name="เครื่องหมายจุลภาค 2 2" xfId="4" xr:uid="{99300AEE-1BE8-4238-985A-596FC9C3D76B}"/>
    <cellStyle name="เครื่องหมายจุลภาค 2 2 2" xfId="8" xr:uid="{374AA063-A5D7-4BB7-A1BF-72A0EB4D8169}"/>
    <cellStyle name="เครื่องหมายจุลภาค 2 2 2 2" xfId="26" xr:uid="{EDF5E4FA-1537-4CD1-A96D-4DE32DB32A0D}"/>
    <cellStyle name="เครื่องหมายจุลภาค 3" xfId="7" xr:uid="{F8602F51-3827-49E1-B41C-06BFC6FE171D}"/>
    <cellStyle name="เครื่องหมายจุลภาค 3 4 3" xfId="25" xr:uid="{29C33D7A-4994-4E34-B247-17419A3B0D5E}"/>
    <cellStyle name="เครื่องหมายจุลภาค 7" xfId="16" xr:uid="{1327572C-68C5-470E-AE48-12690EDA3C6D}"/>
    <cellStyle name="เครื่องหมายจุลภาค 9" xfId="17" xr:uid="{63BFD61E-3167-4E20-A184-38ACD5043EAF}"/>
    <cellStyle name="เครื่องหมายจุลภาค 9 2" xfId="18" xr:uid="{31335422-95F5-44A7-B948-BD85BD7D3EB2}"/>
    <cellStyle name="ปกติ 2" xfId="6" xr:uid="{363810AE-AAC0-4F59-9A7E-C5897FF68833}"/>
    <cellStyle name="ปกติ 2 2" xfId="19" xr:uid="{162B9CEB-F23D-4B2F-8E1D-9623564E1983}"/>
    <cellStyle name="ปกติ 2 4" xfId="27" xr:uid="{38CF140E-57C0-4802-B823-2D9B5FDD37B0}"/>
    <cellStyle name="ปกติ 3" xfId="20" xr:uid="{107E9758-D750-4C70-90F5-F5DC79DEF8DF}"/>
    <cellStyle name="ปกติ 5" xfId="2" xr:uid="{057BB3C1-6F66-49E5-949C-12B19677022A}"/>
    <cellStyle name="ปกติ 5 2" xfId="22" xr:uid="{E928E02C-FF38-4FF2-BD4D-889FA02F7E5C}"/>
    <cellStyle name="ปกติ 5 3" xfId="21" xr:uid="{55068C04-6E62-47A4-9AE1-52AC5250E612}"/>
    <cellStyle name="ปกติ 6" xfId="23" xr:uid="{6B39B84C-6692-42CA-B34C-A04F3C19CB2D}"/>
    <cellStyle name="ปกติ 6 2" xfId="24" xr:uid="{B63711FA-C966-4134-8DCE-3E951B4E24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57150</xdr:colOff>
      <xdr:row>8</xdr:row>
      <xdr:rowOff>57151</xdr:rowOff>
    </xdr:from>
    <xdr:to>
      <xdr:col>11</xdr:col>
      <xdr:colOff>533400</xdr:colOff>
      <xdr:row>8</xdr:row>
      <xdr:rowOff>209551</xdr:rowOff>
    </xdr:to>
    <xdr:sp macro="" textlink="">
      <xdr:nvSpPr>
        <xdr:cNvPr id="2" name="Arrow: Right 1">
          <a:extLst>
            <a:ext uri="{FF2B5EF4-FFF2-40B4-BE49-F238E27FC236}">
              <a16:creationId xmlns:a16="http://schemas.microsoft.com/office/drawing/2014/main" id="{1C5AB489-335C-46C3-A604-21F7ED64AB09}"/>
            </a:ext>
          </a:extLst>
        </xdr:cNvPr>
        <xdr:cNvSpPr/>
      </xdr:nvSpPr>
      <xdr:spPr>
        <a:xfrm>
          <a:off x="9344025" y="1857376"/>
          <a:ext cx="476250" cy="152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57150</xdr:colOff>
      <xdr:row>9</xdr:row>
      <xdr:rowOff>285750</xdr:rowOff>
    </xdr:from>
    <xdr:to>
      <xdr:col>11</xdr:col>
      <xdr:colOff>533400</xdr:colOff>
      <xdr:row>9</xdr:row>
      <xdr:rowOff>438150</xdr:rowOff>
    </xdr:to>
    <xdr:sp macro="" textlink="">
      <xdr:nvSpPr>
        <xdr:cNvPr id="3" name="Arrow: Right 2">
          <a:extLst>
            <a:ext uri="{FF2B5EF4-FFF2-40B4-BE49-F238E27FC236}">
              <a16:creationId xmlns:a16="http://schemas.microsoft.com/office/drawing/2014/main" id="{570F0225-AA86-4F93-909F-B66D5A4AB4E3}"/>
            </a:ext>
          </a:extLst>
        </xdr:cNvPr>
        <xdr:cNvSpPr/>
      </xdr:nvSpPr>
      <xdr:spPr>
        <a:xfrm>
          <a:off x="9344025" y="2390775"/>
          <a:ext cx="476250" cy="152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C6E9C-FE62-4D9D-A64C-AF46470D011E}">
  <sheetPr>
    <pageSetUpPr fitToPage="1"/>
  </sheetPr>
  <dimension ref="A1:L32"/>
  <sheetViews>
    <sheetView tabSelected="1" workbookViewId="0">
      <selection activeCell="K2" sqref="K2"/>
    </sheetView>
  </sheetViews>
  <sheetFormatPr defaultRowHeight="15"/>
  <cols>
    <col min="1" max="1" width="8.85546875" style="11" customWidth="1"/>
    <col min="2" max="2" width="47.85546875" style="12" customWidth="1"/>
    <col min="4" max="4" width="9.28515625" customWidth="1"/>
    <col min="7" max="7" width="10.85546875" bestFit="1" customWidth="1"/>
    <col min="11" max="11" width="14.85546875" customWidth="1"/>
    <col min="12" max="12" width="43.140625" customWidth="1"/>
    <col min="257" max="257" width="8.85546875" customWidth="1"/>
    <col min="258" max="258" width="47.85546875" customWidth="1"/>
    <col min="260" max="260" width="9.28515625" customWidth="1"/>
    <col min="263" max="263" width="10.85546875" bestFit="1" customWidth="1"/>
    <col min="267" max="267" width="14.85546875" customWidth="1"/>
    <col min="513" max="513" width="8.85546875" customWidth="1"/>
    <col min="514" max="514" width="47.85546875" customWidth="1"/>
    <col min="516" max="516" width="9.28515625" customWidth="1"/>
    <col min="519" max="519" width="10.85546875" bestFit="1" customWidth="1"/>
    <col min="523" max="523" width="14.85546875" customWidth="1"/>
    <col min="769" max="769" width="8.85546875" customWidth="1"/>
    <col min="770" max="770" width="47.85546875" customWidth="1"/>
    <col min="772" max="772" width="9.28515625" customWidth="1"/>
    <col min="775" max="775" width="10.85546875" bestFit="1" customWidth="1"/>
    <col min="779" max="779" width="14.85546875" customWidth="1"/>
    <col min="1025" max="1025" width="8.85546875" customWidth="1"/>
    <col min="1026" max="1026" width="47.85546875" customWidth="1"/>
    <col min="1028" max="1028" width="9.28515625" customWidth="1"/>
    <col min="1031" max="1031" width="10.85546875" bestFit="1" customWidth="1"/>
    <col min="1035" max="1035" width="14.85546875" customWidth="1"/>
    <col min="1281" max="1281" width="8.85546875" customWidth="1"/>
    <col min="1282" max="1282" width="47.85546875" customWidth="1"/>
    <col min="1284" max="1284" width="9.28515625" customWidth="1"/>
    <col min="1287" max="1287" width="10.85546875" bestFit="1" customWidth="1"/>
    <col min="1291" max="1291" width="14.85546875" customWidth="1"/>
    <col min="1537" max="1537" width="8.85546875" customWidth="1"/>
    <col min="1538" max="1538" width="47.85546875" customWidth="1"/>
    <col min="1540" max="1540" width="9.28515625" customWidth="1"/>
    <col min="1543" max="1543" width="10.85546875" bestFit="1" customWidth="1"/>
    <col min="1547" max="1547" width="14.85546875" customWidth="1"/>
    <col min="1793" max="1793" width="8.85546875" customWidth="1"/>
    <col min="1794" max="1794" width="47.85546875" customWidth="1"/>
    <col min="1796" max="1796" width="9.28515625" customWidth="1"/>
    <col min="1799" max="1799" width="10.85546875" bestFit="1" customWidth="1"/>
    <col min="1803" max="1803" width="14.85546875" customWidth="1"/>
    <col min="2049" max="2049" width="8.85546875" customWidth="1"/>
    <col min="2050" max="2050" width="47.85546875" customWidth="1"/>
    <col min="2052" max="2052" width="9.28515625" customWidth="1"/>
    <col min="2055" max="2055" width="10.85546875" bestFit="1" customWidth="1"/>
    <col min="2059" max="2059" width="14.85546875" customWidth="1"/>
    <col min="2305" max="2305" width="8.85546875" customWidth="1"/>
    <col min="2306" max="2306" width="47.85546875" customWidth="1"/>
    <col min="2308" max="2308" width="9.28515625" customWidth="1"/>
    <col min="2311" max="2311" width="10.85546875" bestFit="1" customWidth="1"/>
    <col min="2315" max="2315" width="14.85546875" customWidth="1"/>
    <col min="2561" max="2561" width="8.85546875" customWidth="1"/>
    <col min="2562" max="2562" width="47.85546875" customWidth="1"/>
    <col min="2564" max="2564" width="9.28515625" customWidth="1"/>
    <col min="2567" max="2567" width="10.85546875" bestFit="1" customWidth="1"/>
    <col min="2571" max="2571" width="14.85546875" customWidth="1"/>
    <col min="2817" max="2817" width="8.85546875" customWidth="1"/>
    <col min="2818" max="2818" width="47.85546875" customWidth="1"/>
    <col min="2820" max="2820" width="9.28515625" customWidth="1"/>
    <col min="2823" max="2823" width="10.85546875" bestFit="1" customWidth="1"/>
    <col min="2827" max="2827" width="14.85546875" customWidth="1"/>
    <col min="3073" max="3073" width="8.85546875" customWidth="1"/>
    <col min="3074" max="3074" width="47.85546875" customWidth="1"/>
    <col min="3076" max="3076" width="9.28515625" customWidth="1"/>
    <col min="3079" max="3079" width="10.85546875" bestFit="1" customWidth="1"/>
    <col min="3083" max="3083" width="14.85546875" customWidth="1"/>
    <col min="3329" max="3329" width="8.85546875" customWidth="1"/>
    <col min="3330" max="3330" width="47.85546875" customWidth="1"/>
    <col min="3332" max="3332" width="9.28515625" customWidth="1"/>
    <col min="3335" max="3335" width="10.85546875" bestFit="1" customWidth="1"/>
    <col min="3339" max="3339" width="14.85546875" customWidth="1"/>
    <col min="3585" max="3585" width="8.85546875" customWidth="1"/>
    <col min="3586" max="3586" width="47.85546875" customWidth="1"/>
    <col min="3588" max="3588" width="9.28515625" customWidth="1"/>
    <col min="3591" max="3591" width="10.85546875" bestFit="1" customWidth="1"/>
    <col min="3595" max="3595" width="14.85546875" customWidth="1"/>
    <col min="3841" max="3841" width="8.85546875" customWidth="1"/>
    <col min="3842" max="3842" width="47.85546875" customWidth="1"/>
    <col min="3844" max="3844" width="9.28515625" customWidth="1"/>
    <col min="3847" max="3847" width="10.85546875" bestFit="1" customWidth="1"/>
    <col min="3851" max="3851" width="14.85546875" customWidth="1"/>
    <col min="4097" max="4097" width="8.85546875" customWidth="1"/>
    <col min="4098" max="4098" width="47.85546875" customWidth="1"/>
    <col min="4100" max="4100" width="9.28515625" customWidth="1"/>
    <col min="4103" max="4103" width="10.85546875" bestFit="1" customWidth="1"/>
    <col min="4107" max="4107" width="14.85546875" customWidth="1"/>
    <col min="4353" max="4353" width="8.85546875" customWidth="1"/>
    <col min="4354" max="4354" width="47.85546875" customWidth="1"/>
    <col min="4356" max="4356" width="9.28515625" customWidth="1"/>
    <col min="4359" max="4359" width="10.85546875" bestFit="1" customWidth="1"/>
    <col min="4363" max="4363" width="14.85546875" customWidth="1"/>
    <col min="4609" max="4609" width="8.85546875" customWidth="1"/>
    <col min="4610" max="4610" width="47.85546875" customWidth="1"/>
    <col min="4612" max="4612" width="9.28515625" customWidth="1"/>
    <col min="4615" max="4615" width="10.85546875" bestFit="1" customWidth="1"/>
    <col min="4619" max="4619" width="14.85546875" customWidth="1"/>
    <col min="4865" max="4865" width="8.85546875" customWidth="1"/>
    <col min="4866" max="4866" width="47.85546875" customWidth="1"/>
    <col min="4868" max="4868" width="9.28515625" customWidth="1"/>
    <col min="4871" max="4871" width="10.85546875" bestFit="1" customWidth="1"/>
    <col min="4875" max="4875" width="14.85546875" customWidth="1"/>
    <col min="5121" max="5121" width="8.85546875" customWidth="1"/>
    <col min="5122" max="5122" width="47.85546875" customWidth="1"/>
    <col min="5124" max="5124" width="9.28515625" customWidth="1"/>
    <col min="5127" max="5127" width="10.85546875" bestFit="1" customWidth="1"/>
    <col min="5131" max="5131" width="14.85546875" customWidth="1"/>
    <col min="5377" max="5377" width="8.85546875" customWidth="1"/>
    <col min="5378" max="5378" width="47.85546875" customWidth="1"/>
    <col min="5380" max="5380" width="9.28515625" customWidth="1"/>
    <col min="5383" max="5383" width="10.85546875" bestFit="1" customWidth="1"/>
    <col min="5387" max="5387" width="14.85546875" customWidth="1"/>
    <col min="5633" max="5633" width="8.85546875" customWidth="1"/>
    <col min="5634" max="5634" width="47.85546875" customWidth="1"/>
    <col min="5636" max="5636" width="9.28515625" customWidth="1"/>
    <col min="5639" max="5639" width="10.85546875" bestFit="1" customWidth="1"/>
    <col min="5643" max="5643" width="14.85546875" customWidth="1"/>
    <col min="5889" max="5889" width="8.85546875" customWidth="1"/>
    <col min="5890" max="5890" width="47.85546875" customWidth="1"/>
    <col min="5892" max="5892" width="9.28515625" customWidth="1"/>
    <col min="5895" max="5895" width="10.85546875" bestFit="1" customWidth="1"/>
    <col min="5899" max="5899" width="14.85546875" customWidth="1"/>
    <col min="6145" max="6145" width="8.85546875" customWidth="1"/>
    <col min="6146" max="6146" width="47.85546875" customWidth="1"/>
    <col min="6148" max="6148" width="9.28515625" customWidth="1"/>
    <col min="6151" max="6151" width="10.85546875" bestFit="1" customWidth="1"/>
    <col min="6155" max="6155" width="14.85546875" customWidth="1"/>
    <col min="6401" max="6401" width="8.85546875" customWidth="1"/>
    <col min="6402" max="6402" width="47.85546875" customWidth="1"/>
    <col min="6404" max="6404" width="9.28515625" customWidth="1"/>
    <col min="6407" max="6407" width="10.85546875" bestFit="1" customWidth="1"/>
    <col min="6411" max="6411" width="14.85546875" customWidth="1"/>
    <col min="6657" max="6657" width="8.85546875" customWidth="1"/>
    <col min="6658" max="6658" width="47.85546875" customWidth="1"/>
    <col min="6660" max="6660" width="9.28515625" customWidth="1"/>
    <col min="6663" max="6663" width="10.85546875" bestFit="1" customWidth="1"/>
    <col min="6667" max="6667" width="14.85546875" customWidth="1"/>
    <col min="6913" max="6913" width="8.85546875" customWidth="1"/>
    <col min="6914" max="6914" width="47.85546875" customWidth="1"/>
    <col min="6916" max="6916" width="9.28515625" customWidth="1"/>
    <col min="6919" max="6919" width="10.85546875" bestFit="1" customWidth="1"/>
    <col min="6923" max="6923" width="14.85546875" customWidth="1"/>
    <col min="7169" max="7169" width="8.85546875" customWidth="1"/>
    <col min="7170" max="7170" width="47.85546875" customWidth="1"/>
    <col min="7172" max="7172" width="9.28515625" customWidth="1"/>
    <col min="7175" max="7175" width="10.85546875" bestFit="1" customWidth="1"/>
    <col min="7179" max="7179" width="14.85546875" customWidth="1"/>
    <col min="7425" max="7425" width="8.85546875" customWidth="1"/>
    <col min="7426" max="7426" width="47.85546875" customWidth="1"/>
    <col min="7428" max="7428" width="9.28515625" customWidth="1"/>
    <col min="7431" max="7431" width="10.85546875" bestFit="1" customWidth="1"/>
    <col min="7435" max="7435" width="14.85546875" customWidth="1"/>
    <col min="7681" max="7681" width="8.85546875" customWidth="1"/>
    <col min="7682" max="7682" width="47.85546875" customWidth="1"/>
    <col min="7684" max="7684" width="9.28515625" customWidth="1"/>
    <col min="7687" max="7687" width="10.85546875" bestFit="1" customWidth="1"/>
    <col min="7691" max="7691" width="14.85546875" customWidth="1"/>
    <col min="7937" max="7937" width="8.85546875" customWidth="1"/>
    <col min="7938" max="7938" width="47.85546875" customWidth="1"/>
    <col min="7940" max="7940" width="9.28515625" customWidth="1"/>
    <col min="7943" max="7943" width="10.85546875" bestFit="1" customWidth="1"/>
    <col min="7947" max="7947" width="14.85546875" customWidth="1"/>
    <col min="8193" max="8193" width="8.85546875" customWidth="1"/>
    <col min="8194" max="8194" width="47.85546875" customWidth="1"/>
    <col min="8196" max="8196" width="9.28515625" customWidth="1"/>
    <col min="8199" max="8199" width="10.85546875" bestFit="1" customWidth="1"/>
    <col min="8203" max="8203" width="14.85546875" customWidth="1"/>
    <col min="8449" max="8449" width="8.85546875" customWidth="1"/>
    <col min="8450" max="8450" width="47.85546875" customWidth="1"/>
    <col min="8452" max="8452" width="9.28515625" customWidth="1"/>
    <col min="8455" max="8455" width="10.85546875" bestFit="1" customWidth="1"/>
    <col min="8459" max="8459" width="14.85546875" customWidth="1"/>
    <col min="8705" max="8705" width="8.85546875" customWidth="1"/>
    <col min="8706" max="8706" width="47.85546875" customWidth="1"/>
    <col min="8708" max="8708" width="9.28515625" customWidth="1"/>
    <col min="8711" max="8711" width="10.85546875" bestFit="1" customWidth="1"/>
    <col min="8715" max="8715" width="14.85546875" customWidth="1"/>
    <col min="8961" max="8961" width="8.85546875" customWidth="1"/>
    <col min="8962" max="8962" width="47.85546875" customWidth="1"/>
    <col min="8964" max="8964" width="9.28515625" customWidth="1"/>
    <col min="8967" max="8967" width="10.85546875" bestFit="1" customWidth="1"/>
    <col min="8971" max="8971" width="14.85546875" customWidth="1"/>
    <col min="9217" max="9217" width="8.85546875" customWidth="1"/>
    <col min="9218" max="9218" width="47.85546875" customWidth="1"/>
    <col min="9220" max="9220" width="9.28515625" customWidth="1"/>
    <col min="9223" max="9223" width="10.85546875" bestFit="1" customWidth="1"/>
    <col min="9227" max="9227" width="14.85546875" customWidth="1"/>
    <col min="9473" max="9473" width="8.85546875" customWidth="1"/>
    <col min="9474" max="9474" width="47.85546875" customWidth="1"/>
    <col min="9476" max="9476" width="9.28515625" customWidth="1"/>
    <col min="9479" max="9479" width="10.85546875" bestFit="1" customWidth="1"/>
    <col min="9483" max="9483" width="14.85546875" customWidth="1"/>
    <col min="9729" max="9729" width="8.85546875" customWidth="1"/>
    <col min="9730" max="9730" width="47.85546875" customWidth="1"/>
    <col min="9732" max="9732" width="9.28515625" customWidth="1"/>
    <col min="9735" max="9735" width="10.85546875" bestFit="1" customWidth="1"/>
    <col min="9739" max="9739" width="14.85546875" customWidth="1"/>
    <col min="9985" max="9985" width="8.85546875" customWidth="1"/>
    <col min="9986" max="9986" width="47.85546875" customWidth="1"/>
    <col min="9988" max="9988" width="9.28515625" customWidth="1"/>
    <col min="9991" max="9991" width="10.85546875" bestFit="1" customWidth="1"/>
    <col min="9995" max="9995" width="14.85546875" customWidth="1"/>
    <col min="10241" max="10241" width="8.85546875" customWidth="1"/>
    <col min="10242" max="10242" width="47.85546875" customWidth="1"/>
    <col min="10244" max="10244" width="9.28515625" customWidth="1"/>
    <col min="10247" max="10247" width="10.85546875" bestFit="1" customWidth="1"/>
    <col min="10251" max="10251" width="14.85546875" customWidth="1"/>
    <col min="10497" max="10497" width="8.85546875" customWidth="1"/>
    <col min="10498" max="10498" width="47.85546875" customWidth="1"/>
    <col min="10500" max="10500" width="9.28515625" customWidth="1"/>
    <col min="10503" max="10503" width="10.85546875" bestFit="1" customWidth="1"/>
    <col min="10507" max="10507" width="14.85546875" customWidth="1"/>
    <col min="10753" max="10753" width="8.85546875" customWidth="1"/>
    <col min="10754" max="10754" width="47.85546875" customWidth="1"/>
    <col min="10756" max="10756" width="9.28515625" customWidth="1"/>
    <col min="10759" max="10759" width="10.85546875" bestFit="1" customWidth="1"/>
    <col min="10763" max="10763" width="14.85546875" customWidth="1"/>
    <col min="11009" max="11009" width="8.85546875" customWidth="1"/>
    <col min="11010" max="11010" width="47.85546875" customWidth="1"/>
    <col min="11012" max="11012" width="9.28515625" customWidth="1"/>
    <col min="11015" max="11015" width="10.85546875" bestFit="1" customWidth="1"/>
    <col min="11019" max="11019" width="14.85546875" customWidth="1"/>
    <col min="11265" max="11265" width="8.85546875" customWidth="1"/>
    <col min="11266" max="11266" width="47.85546875" customWidth="1"/>
    <col min="11268" max="11268" width="9.28515625" customWidth="1"/>
    <col min="11271" max="11271" width="10.85546875" bestFit="1" customWidth="1"/>
    <col min="11275" max="11275" width="14.85546875" customWidth="1"/>
    <col min="11521" max="11521" width="8.85546875" customWidth="1"/>
    <col min="11522" max="11522" width="47.85546875" customWidth="1"/>
    <col min="11524" max="11524" width="9.28515625" customWidth="1"/>
    <col min="11527" max="11527" width="10.85546875" bestFit="1" customWidth="1"/>
    <col min="11531" max="11531" width="14.85546875" customWidth="1"/>
    <col min="11777" max="11777" width="8.85546875" customWidth="1"/>
    <col min="11778" max="11778" width="47.85546875" customWidth="1"/>
    <col min="11780" max="11780" width="9.28515625" customWidth="1"/>
    <col min="11783" max="11783" width="10.85546875" bestFit="1" customWidth="1"/>
    <col min="11787" max="11787" width="14.85546875" customWidth="1"/>
    <col min="12033" max="12033" width="8.85546875" customWidth="1"/>
    <col min="12034" max="12034" width="47.85546875" customWidth="1"/>
    <col min="12036" max="12036" width="9.28515625" customWidth="1"/>
    <col min="12039" max="12039" width="10.85546875" bestFit="1" customWidth="1"/>
    <col min="12043" max="12043" width="14.85546875" customWidth="1"/>
    <col min="12289" max="12289" width="8.85546875" customWidth="1"/>
    <col min="12290" max="12290" width="47.85546875" customWidth="1"/>
    <col min="12292" max="12292" width="9.28515625" customWidth="1"/>
    <col min="12295" max="12295" width="10.85546875" bestFit="1" customWidth="1"/>
    <col min="12299" max="12299" width="14.85546875" customWidth="1"/>
    <col min="12545" max="12545" width="8.85546875" customWidth="1"/>
    <col min="12546" max="12546" width="47.85546875" customWidth="1"/>
    <col min="12548" max="12548" width="9.28515625" customWidth="1"/>
    <col min="12551" max="12551" width="10.85546875" bestFit="1" customWidth="1"/>
    <col min="12555" max="12555" width="14.85546875" customWidth="1"/>
    <col min="12801" max="12801" width="8.85546875" customWidth="1"/>
    <col min="12802" max="12802" width="47.85546875" customWidth="1"/>
    <col min="12804" max="12804" width="9.28515625" customWidth="1"/>
    <col min="12807" max="12807" width="10.85546875" bestFit="1" customWidth="1"/>
    <col min="12811" max="12811" width="14.85546875" customWidth="1"/>
    <col min="13057" max="13057" width="8.85546875" customWidth="1"/>
    <col min="13058" max="13058" width="47.85546875" customWidth="1"/>
    <col min="13060" max="13060" width="9.28515625" customWidth="1"/>
    <col min="13063" max="13063" width="10.85546875" bestFit="1" customWidth="1"/>
    <col min="13067" max="13067" width="14.85546875" customWidth="1"/>
    <col min="13313" max="13313" width="8.85546875" customWidth="1"/>
    <col min="13314" max="13314" width="47.85546875" customWidth="1"/>
    <col min="13316" max="13316" width="9.28515625" customWidth="1"/>
    <col min="13319" max="13319" width="10.85546875" bestFit="1" customWidth="1"/>
    <col min="13323" max="13323" width="14.85546875" customWidth="1"/>
    <col min="13569" max="13569" width="8.85546875" customWidth="1"/>
    <col min="13570" max="13570" width="47.85546875" customWidth="1"/>
    <col min="13572" max="13572" width="9.28515625" customWidth="1"/>
    <col min="13575" max="13575" width="10.85546875" bestFit="1" customWidth="1"/>
    <col min="13579" max="13579" width="14.85546875" customWidth="1"/>
    <col min="13825" max="13825" width="8.85546875" customWidth="1"/>
    <col min="13826" max="13826" width="47.85546875" customWidth="1"/>
    <col min="13828" max="13828" width="9.28515625" customWidth="1"/>
    <col min="13831" max="13831" width="10.85546875" bestFit="1" customWidth="1"/>
    <col min="13835" max="13835" width="14.85546875" customWidth="1"/>
    <col min="14081" max="14081" width="8.85546875" customWidth="1"/>
    <col min="14082" max="14082" width="47.85546875" customWidth="1"/>
    <col min="14084" max="14084" width="9.28515625" customWidth="1"/>
    <col min="14087" max="14087" width="10.85546875" bestFit="1" customWidth="1"/>
    <col min="14091" max="14091" width="14.85546875" customWidth="1"/>
    <col min="14337" max="14337" width="8.85546875" customWidth="1"/>
    <col min="14338" max="14338" width="47.85546875" customWidth="1"/>
    <col min="14340" max="14340" width="9.28515625" customWidth="1"/>
    <col min="14343" max="14343" width="10.85546875" bestFit="1" customWidth="1"/>
    <col min="14347" max="14347" width="14.85546875" customWidth="1"/>
    <col min="14593" max="14593" width="8.85546875" customWidth="1"/>
    <col min="14594" max="14594" width="47.85546875" customWidth="1"/>
    <col min="14596" max="14596" width="9.28515625" customWidth="1"/>
    <col min="14599" max="14599" width="10.85546875" bestFit="1" customWidth="1"/>
    <col min="14603" max="14603" width="14.85546875" customWidth="1"/>
    <col min="14849" max="14849" width="8.85546875" customWidth="1"/>
    <col min="14850" max="14850" width="47.85546875" customWidth="1"/>
    <col min="14852" max="14852" width="9.28515625" customWidth="1"/>
    <col min="14855" max="14855" width="10.85546875" bestFit="1" customWidth="1"/>
    <col min="14859" max="14859" width="14.85546875" customWidth="1"/>
    <col min="15105" max="15105" width="8.85546875" customWidth="1"/>
    <col min="15106" max="15106" width="47.85546875" customWidth="1"/>
    <col min="15108" max="15108" width="9.28515625" customWidth="1"/>
    <col min="15111" max="15111" width="10.85546875" bestFit="1" customWidth="1"/>
    <col min="15115" max="15115" width="14.85546875" customWidth="1"/>
    <col min="15361" max="15361" width="8.85546875" customWidth="1"/>
    <col min="15362" max="15362" width="47.85546875" customWidth="1"/>
    <col min="15364" max="15364" width="9.28515625" customWidth="1"/>
    <col min="15367" max="15367" width="10.85546875" bestFit="1" customWidth="1"/>
    <col min="15371" max="15371" width="14.85546875" customWidth="1"/>
    <col min="15617" max="15617" width="8.85546875" customWidth="1"/>
    <col min="15618" max="15618" width="47.85546875" customWidth="1"/>
    <col min="15620" max="15620" width="9.28515625" customWidth="1"/>
    <col min="15623" max="15623" width="10.85546875" bestFit="1" customWidth="1"/>
    <col min="15627" max="15627" width="14.85546875" customWidth="1"/>
    <col min="15873" max="15873" width="8.85546875" customWidth="1"/>
    <col min="15874" max="15874" width="47.85546875" customWidth="1"/>
    <col min="15876" max="15876" width="9.28515625" customWidth="1"/>
    <col min="15879" max="15879" width="10.85546875" bestFit="1" customWidth="1"/>
    <col min="15883" max="15883" width="14.85546875" customWidth="1"/>
    <col min="16129" max="16129" width="8.85546875" customWidth="1"/>
    <col min="16130" max="16130" width="47.85546875" customWidth="1"/>
    <col min="16132" max="16132" width="9.28515625" customWidth="1"/>
    <col min="16135" max="16135" width="10.85546875" bestFit="1" customWidth="1"/>
    <col min="16139" max="16139" width="14.85546875" customWidth="1"/>
  </cols>
  <sheetData>
    <row r="1" spans="1:12" s="2" customFormat="1" ht="21" customHeight="1">
      <c r="A1" s="1"/>
      <c r="C1" s="3" t="s">
        <v>241</v>
      </c>
      <c r="D1" s="4"/>
      <c r="E1" s="4"/>
      <c r="F1" s="4"/>
      <c r="G1" s="4"/>
      <c r="H1" s="4"/>
      <c r="I1" s="5"/>
      <c r="J1" s="6"/>
      <c r="K1" s="6"/>
    </row>
    <row r="2" spans="1:12" s="9" customFormat="1" ht="24" customHeight="1">
      <c r="A2" s="7"/>
      <c r="B2" s="7"/>
      <c r="C2" s="8"/>
      <c r="E2" s="10" t="s">
        <v>0</v>
      </c>
      <c r="F2" s="8"/>
      <c r="G2" s="8"/>
      <c r="H2" s="8"/>
      <c r="I2" s="8"/>
      <c r="J2" s="6"/>
      <c r="K2" s="6"/>
    </row>
    <row r="3" spans="1:12" ht="19.899999999999999" customHeight="1"/>
    <row r="4" spans="1:12" s="18" customFormat="1" ht="21" customHeight="1">
      <c r="A4" s="13" t="s">
        <v>1</v>
      </c>
      <c r="B4" s="13" t="s">
        <v>2</v>
      </c>
      <c r="C4" s="14" t="s">
        <v>3</v>
      </c>
      <c r="D4" s="15"/>
      <c r="E4" s="14" t="s">
        <v>4</v>
      </c>
      <c r="F4" s="15"/>
      <c r="G4" s="16" t="s">
        <v>5</v>
      </c>
      <c r="H4" s="16"/>
      <c r="I4" s="14" t="s">
        <v>6</v>
      </c>
      <c r="J4" s="15"/>
      <c r="K4" s="17" t="s">
        <v>7</v>
      </c>
      <c r="L4" s="222" t="s">
        <v>227</v>
      </c>
    </row>
    <row r="5" spans="1:12" s="9" customFormat="1" ht="24">
      <c r="A5" s="19" t="s">
        <v>8</v>
      </c>
      <c r="B5" s="20"/>
      <c r="C5" s="21" t="s">
        <v>9</v>
      </c>
      <c r="D5" s="22" t="s">
        <v>10</v>
      </c>
      <c r="E5" s="23" t="s">
        <v>9</v>
      </c>
      <c r="F5" s="22" t="s">
        <v>10</v>
      </c>
      <c r="G5" s="21" t="s">
        <v>11</v>
      </c>
      <c r="H5" s="22" t="s">
        <v>12</v>
      </c>
      <c r="I5" s="22" t="s">
        <v>9</v>
      </c>
      <c r="J5" s="24" t="s">
        <v>13</v>
      </c>
      <c r="K5" s="21" t="s">
        <v>14</v>
      </c>
      <c r="L5" s="223"/>
    </row>
    <row r="6" spans="1:12" s="9" customFormat="1" ht="78" customHeight="1">
      <c r="A6" s="30" t="s">
        <v>16</v>
      </c>
      <c r="B6" s="31" t="s">
        <v>226</v>
      </c>
      <c r="C6" s="27" t="s">
        <v>15</v>
      </c>
      <c r="D6" s="28"/>
      <c r="E6" s="29"/>
      <c r="F6" s="28"/>
      <c r="G6" s="27"/>
      <c r="H6" s="28"/>
      <c r="I6" s="28"/>
      <c r="J6" s="28"/>
      <c r="K6" s="32">
        <f>SUM(K8:K24)</f>
        <v>0</v>
      </c>
      <c r="L6" s="224"/>
    </row>
    <row r="7" spans="1:12" s="9" customFormat="1" ht="24">
      <c r="A7" s="254"/>
      <c r="B7" s="255" t="s">
        <v>205</v>
      </c>
      <c r="C7" s="257"/>
      <c r="D7" s="258"/>
      <c r="E7" s="259"/>
      <c r="F7" s="258"/>
      <c r="G7" s="257"/>
      <c r="H7" s="258"/>
      <c r="I7" s="258"/>
      <c r="J7" s="258"/>
      <c r="K7" s="256"/>
      <c r="L7" s="225"/>
    </row>
    <row r="8" spans="1:12" s="9" customFormat="1" ht="48">
      <c r="A8" s="33" t="s">
        <v>17</v>
      </c>
      <c r="B8" s="34" t="s">
        <v>18</v>
      </c>
      <c r="C8" s="35"/>
      <c r="D8" s="35"/>
      <c r="E8" s="36"/>
      <c r="F8" s="35"/>
      <c r="G8" s="35"/>
      <c r="H8" s="37"/>
      <c r="I8" s="38"/>
      <c r="J8" s="38"/>
      <c r="K8" s="39">
        <f t="shared" ref="K8:K24" si="0">C8*E8*G8*I8</f>
        <v>0</v>
      </c>
      <c r="L8" s="225"/>
    </row>
    <row r="9" spans="1:12" s="9" customFormat="1" ht="48">
      <c r="A9" s="33" t="s">
        <v>17</v>
      </c>
      <c r="B9" s="34" t="s">
        <v>18</v>
      </c>
      <c r="C9" s="35"/>
      <c r="D9" s="35"/>
      <c r="E9" s="36"/>
      <c r="F9" s="35"/>
      <c r="G9" s="35"/>
      <c r="H9" s="37"/>
      <c r="I9" s="38"/>
      <c r="J9" s="38"/>
      <c r="K9" s="39">
        <f t="shared" si="0"/>
        <v>0</v>
      </c>
      <c r="L9" s="225"/>
    </row>
    <row r="10" spans="1:12" s="9" customFormat="1" ht="25.15" customHeight="1">
      <c r="A10" s="33"/>
      <c r="B10" s="34" t="s">
        <v>18</v>
      </c>
      <c r="C10" s="35"/>
      <c r="D10" s="35"/>
      <c r="E10" s="36"/>
      <c r="F10" s="35"/>
      <c r="G10" s="35"/>
      <c r="H10" s="37"/>
      <c r="I10" s="38"/>
      <c r="J10" s="38"/>
      <c r="K10" s="39">
        <f t="shared" si="0"/>
        <v>0</v>
      </c>
      <c r="L10" s="225"/>
    </row>
    <row r="11" spans="1:12" s="9" customFormat="1" ht="24">
      <c r="A11" s="254"/>
      <c r="B11" s="255" t="s">
        <v>239</v>
      </c>
      <c r="C11" s="257"/>
      <c r="D11" s="258"/>
      <c r="E11" s="259"/>
      <c r="F11" s="258"/>
      <c r="G11" s="257"/>
      <c r="H11" s="258"/>
      <c r="I11" s="258"/>
      <c r="J11" s="258"/>
      <c r="K11" s="256"/>
      <c r="L11" s="225"/>
    </row>
    <row r="12" spans="1:12" s="9" customFormat="1" ht="25.15" customHeight="1">
      <c r="A12" s="33"/>
      <c r="B12" s="34" t="s">
        <v>18</v>
      </c>
      <c r="C12" s="35"/>
      <c r="D12" s="35"/>
      <c r="E12" s="36"/>
      <c r="F12" s="35"/>
      <c r="G12" s="35"/>
      <c r="H12" s="37"/>
      <c r="I12" s="38"/>
      <c r="J12" s="38"/>
      <c r="K12" s="39">
        <f t="shared" ref="K12:K16" si="1">C12*E12*G12*I12</f>
        <v>0</v>
      </c>
      <c r="L12" s="225"/>
    </row>
    <row r="13" spans="1:12" s="9" customFormat="1" ht="25.15" customHeight="1">
      <c r="A13" s="33"/>
      <c r="B13" s="34" t="s">
        <v>18</v>
      </c>
      <c r="C13" s="35"/>
      <c r="D13" s="35"/>
      <c r="E13" s="36"/>
      <c r="F13" s="35"/>
      <c r="G13" s="35"/>
      <c r="H13" s="37"/>
      <c r="I13" s="38"/>
      <c r="J13" s="38"/>
      <c r="K13" s="39">
        <f t="shared" si="1"/>
        <v>0</v>
      </c>
      <c r="L13" s="225"/>
    </row>
    <row r="14" spans="1:12" s="9" customFormat="1" ht="25.15" customHeight="1">
      <c r="A14" s="33"/>
      <c r="B14" s="34" t="s">
        <v>18</v>
      </c>
      <c r="C14" s="35"/>
      <c r="D14" s="35"/>
      <c r="E14" s="36"/>
      <c r="F14" s="35"/>
      <c r="G14" s="35"/>
      <c r="H14" s="37"/>
      <c r="I14" s="38"/>
      <c r="J14" s="38"/>
      <c r="K14" s="39">
        <f t="shared" si="1"/>
        <v>0</v>
      </c>
      <c r="L14" s="225"/>
    </row>
    <row r="15" spans="1:12" s="9" customFormat="1" ht="24">
      <c r="A15" s="254"/>
      <c r="B15" s="255" t="s">
        <v>172</v>
      </c>
      <c r="C15" s="257"/>
      <c r="D15" s="258"/>
      <c r="E15" s="259"/>
      <c r="F15" s="258"/>
      <c r="G15" s="257"/>
      <c r="H15" s="258"/>
      <c r="I15" s="258"/>
      <c r="J15" s="258"/>
      <c r="K15" s="256"/>
      <c r="L15" s="225"/>
    </row>
    <row r="16" spans="1:12" s="9" customFormat="1" ht="25.15" customHeight="1">
      <c r="A16" s="33"/>
      <c r="B16" s="34" t="s">
        <v>18</v>
      </c>
      <c r="C16" s="35"/>
      <c r="D16" s="35"/>
      <c r="E16" s="36"/>
      <c r="F16" s="35"/>
      <c r="G16" s="35"/>
      <c r="H16" s="37"/>
      <c r="I16" s="38"/>
      <c r="J16" s="38"/>
      <c r="K16" s="39">
        <f t="shared" si="1"/>
        <v>0</v>
      </c>
      <c r="L16" s="225"/>
    </row>
    <row r="17" spans="1:12" s="9" customFormat="1" ht="25.15" customHeight="1">
      <c r="A17" s="33"/>
      <c r="B17" s="34" t="s">
        <v>18</v>
      </c>
      <c r="C17" s="35"/>
      <c r="D17" s="35"/>
      <c r="E17" s="36"/>
      <c r="F17" s="35"/>
      <c r="G17" s="35"/>
      <c r="H17" s="37"/>
      <c r="I17" s="38"/>
      <c r="J17" s="38"/>
      <c r="K17" s="39">
        <f t="shared" ref="K17:K18" si="2">C17*E17*G17*I17</f>
        <v>0</v>
      </c>
      <c r="L17" s="225"/>
    </row>
    <row r="18" spans="1:12" s="9" customFormat="1" ht="25.15" customHeight="1">
      <c r="A18" s="33"/>
      <c r="B18" s="34" t="s">
        <v>18</v>
      </c>
      <c r="C18" s="35"/>
      <c r="D18" s="35"/>
      <c r="E18" s="36"/>
      <c r="F18" s="35"/>
      <c r="G18" s="35"/>
      <c r="H18" s="37"/>
      <c r="I18" s="38"/>
      <c r="J18" s="38"/>
      <c r="K18" s="39">
        <f t="shared" si="2"/>
        <v>0</v>
      </c>
      <c r="L18" s="225"/>
    </row>
    <row r="19" spans="1:12" s="9" customFormat="1" ht="24">
      <c r="A19" s="254"/>
      <c r="B19" s="255" t="s">
        <v>240</v>
      </c>
      <c r="C19" s="257"/>
      <c r="D19" s="258"/>
      <c r="E19" s="259"/>
      <c r="F19" s="258"/>
      <c r="G19" s="257"/>
      <c r="H19" s="258"/>
      <c r="I19" s="258"/>
      <c r="J19" s="258"/>
      <c r="K19" s="256"/>
      <c r="L19" s="225"/>
    </row>
    <row r="20" spans="1:12" s="9" customFormat="1" ht="25.15" customHeight="1">
      <c r="A20" s="33"/>
      <c r="B20" s="34" t="s">
        <v>18</v>
      </c>
      <c r="C20" s="35"/>
      <c r="D20" s="35"/>
      <c r="E20" s="36"/>
      <c r="F20" s="35"/>
      <c r="G20" s="35"/>
      <c r="H20" s="37"/>
      <c r="I20" s="38"/>
      <c r="J20" s="38"/>
      <c r="K20" s="39">
        <f t="shared" ref="K20:K22" si="3">C20*E20*G20*I20</f>
        <v>0</v>
      </c>
      <c r="L20" s="225"/>
    </row>
    <row r="21" spans="1:12" s="9" customFormat="1" ht="25.15" customHeight="1">
      <c r="A21" s="33"/>
      <c r="B21" s="34" t="s">
        <v>18</v>
      </c>
      <c r="C21" s="35"/>
      <c r="D21" s="35"/>
      <c r="E21" s="36"/>
      <c r="F21" s="35"/>
      <c r="G21" s="35"/>
      <c r="H21" s="37"/>
      <c r="I21" s="38"/>
      <c r="J21" s="38"/>
      <c r="K21" s="39">
        <f t="shared" si="3"/>
        <v>0</v>
      </c>
      <c r="L21" s="225"/>
    </row>
    <row r="22" spans="1:12" s="9" customFormat="1" ht="25.15" customHeight="1">
      <c r="A22" s="33"/>
      <c r="B22" s="34" t="s">
        <v>18</v>
      </c>
      <c r="C22" s="35"/>
      <c r="D22" s="35"/>
      <c r="E22" s="36"/>
      <c r="F22" s="35"/>
      <c r="G22" s="35"/>
      <c r="H22" s="37"/>
      <c r="I22" s="38"/>
      <c r="J22" s="38"/>
      <c r="K22" s="39">
        <f t="shared" si="3"/>
        <v>0</v>
      </c>
      <c r="L22" s="225"/>
    </row>
    <row r="23" spans="1:12" s="9" customFormat="1" ht="24">
      <c r="A23" s="33"/>
      <c r="B23" s="34"/>
      <c r="C23" s="35"/>
      <c r="D23" s="35"/>
      <c r="E23" s="36"/>
      <c r="F23" s="35"/>
      <c r="G23" s="35"/>
      <c r="H23" s="37"/>
      <c r="I23" s="38"/>
      <c r="J23" s="38"/>
      <c r="K23" s="39">
        <f t="shared" si="0"/>
        <v>0</v>
      </c>
      <c r="L23" s="225"/>
    </row>
    <row r="24" spans="1:12" s="9" customFormat="1" ht="24">
      <c r="A24" s="33"/>
      <c r="B24" s="34"/>
      <c r="C24" s="35"/>
      <c r="D24" s="35"/>
      <c r="E24" s="36"/>
      <c r="F24" s="35"/>
      <c r="G24" s="35"/>
      <c r="H24" s="37"/>
      <c r="I24" s="38"/>
      <c r="J24" s="38"/>
      <c r="K24" s="39">
        <f t="shared" si="0"/>
        <v>0</v>
      </c>
      <c r="L24" s="226"/>
    </row>
    <row r="25" spans="1:12">
      <c r="B25" s="221" t="s">
        <v>228</v>
      </c>
    </row>
    <row r="26" spans="1:12" ht="30">
      <c r="B26" s="12" t="s">
        <v>231</v>
      </c>
    </row>
    <row r="27" spans="1:12">
      <c r="B27" s="12" t="s">
        <v>229</v>
      </c>
    </row>
    <row r="28" spans="1:12">
      <c r="B28" s="12" t="s">
        <v>230</v>
      </c>
    </row>
    <row r="29" spans="1:12">
      <c r="B29" s="12" t="s">
        <v>238</v>
      </c>
    </row>
    <row r="30" spans="1:12">
      <c r="B30" s="12" t="s">
        <v>232</v>
      </c>
    </row>
    <row r="31" spans="1:12">
      <c r="B31" s="12" t="s">
        <v>233</v>
      </c>
    </row>
    <row r="32" spans="1:12">
      <c r="B32" s="12" t="s">
        <v>234</v>
      </c>
    </row>
  </sheetData>
  <mergeCells count="2">
    <mergeCell ref="L4:L5"/>
    <mergeCell ref="L6:L24"/>
  </mergeCells>
  <pageMargins left="0.7" right="0.7" top="0.75" bottom="0.75" header="0.3" footer="0.3"/>
  <pageSetup paperSize="9" scale="61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575AD-17C9-43BA-8F34-B52B870BAF19}">
  <sheetPr>
    <pageSetUpPr fitToPage="1"/>
  </sheetPr>
  <dimension ref="A1:P102"/>
  <sheetViews>
    <sheetView topLeftCell="A94" workbookViewId="0">
      <selection activeCell="B60" sqref="B60"/>
    </sheetView>
  </sheetViews>
  <sheetFormatPr defaultColWidth="9.140625" defaultRowHeight="15"/>
  <cols>
    <col min="1" max="1" width="5.85546875" style="129" customWidth="1"/>
    <col min="2" max="2" width="48.85546875" style="130" customWidth="1"/>
    <col min="3" max="3" width="8.7109375" style="131" customWidth="1"/>
    <col min="4" max="4" width="8.7109375" style="132" customWidth="1"/>
    <col min="5" max="5" width="8.7109375" style="131" customWidth="1"/>
    <col min="6" max="6" width="8.7109375" style="132" customWidth="1"/>
    <col min="7" max="7" width="9.85546875" style="131" customWidth="1"/>
    <col min="8" max="8" width="9.140625" style="132"/>
    <col min="9" max="9" width="8.7109375" style="133" customWidth="1"/>
    <col min="10" max="10" width="8.7109375" style="132" customWidth="1"/>
    <col min="11" max="11" width="13.28515625" style="131" customWidth="1"/>
    <col min="12" max="12" width="9.140625" style="131" customWidth="1"/>
    <col min="13" max="14" width="22" style="131" customWidth="1"/>
    <col min="15" max="15" width="16.5703125" style="131" customWidth="1"/>
    <col min="16" max="16" width="21.140625" style="131" customWidth="1"/>
    <col min="17" max="17" width="16.5703125" style="131" customWidth="1"/>
    <col min="18" max="16384" width="9.140625" style="131"/>
  </cols>
  <sheetData>
    <row r="1" spans="1:16" s="120" customFormat="1" ht="24">
      <c r="A1" s="118" t="s">
        <v>237</v>
      </c>
      <c r="B1" s="118"/>
      <c r="C1" s="117"/>
      <c r="D1" s="116"/>
      <c r="E1" s="117"/>
      <c r="F1" s="117"/>
      <c r="G1" s="117"/>
      <c r="H1" s="117"/>
      <c r="I1" s="119"/>
      <c r="J1" s="119"/>
      <c r="K1" s="119"/>
    </row>
    <row r="2" spans="1:16" s="120" customFormat="1" ht="10.5" customHeight="1">
      <c r="A2" s="118"/>
      <c r="B2" s="118"/>
      <c r="C2" s="119"/>
      <c r="F2" s="119"/>
      <c r="G2" s="119"/>
      <c r="H2" s="119"/>
      <c r="I2" s="119"/>
      <c r="J2" s="121"/>
      <c r="K2" s="121"/>
    </row>
    <row r="3" spans="1:16" s="120" customFormat="1" ht="2.25" customHeight="1">
      <c r="A3" s="122"/>
      <c r="B3" s="123"/>
      <c r="C3" s="124"/>
      <c r="D3" s="125"/>
      <c r="E3" s="117"/>
      <c r="F3" s="126"/>
      <c r="G3" s="117"/>
      <c r="H3" s="126"/>
      <c r="I3" s="127"/>
      <c r="J3" s="128"/>
      <c r="K3" s="121"/>
    </row>
    <row r="4" spans="1:16" ht="19.899999999999999" customHeight="1"/>
    <row r="5" spans="1:16" s="139" customFormat="1" ht="21" customHeight="1">
      <c r="A5" s="13" t="s">
        <v>1</v>
      </c>
      <c r="B5" s="13" t="s">
        <v>2</v>
      </c>
      <c r="C5" s="134" t="s">
        <v>3</v>
      </c>
      <c r="D5" s="135"/>
      <c r="E5" s="134" t="s">
        <v>4</v>
      </c>
      <c r="F5" s="135"/>
      <c r="G5" s="136" t="s">
        <v>5</v>
      </c>
      <c r="H5" s="136"/>
      <c r="I5" s="137" t="s">
        <v>6</v>
      </c>
      <c r="J5" s="135"/>
      <c r="K5" s="138" t="s">
        <v>7</v>
      </c>
    </row>
    <row r="6" spans="1:16" s="120" customFormat="1" ht="24">
      <c r="A6" s="19" t="s">
        <v>8</v>
      </c>
      <c r="B6" s="20"/>
      <c r="C6" s="140" t="s">
        <v>9</v>
      </c>
      <c r="D6" s="141" t="s">
        <v>10</v>
      </c>
      <c r="E6" s="142" t="s">
        <v>9</v>
      </c>
      <c r="F6" s="141" t="s">
        <v>10</v>
      </c>
      <c r="G6" s="140" t="s">
        <v>11</v>
      </c>
      <c r="H6" s="141" t="s">
        <v>12</v>
      </c>
      <c r="I6" s="143" t="s">
        <v>9</v>
      </c>
      <c r="J6" s="144" t="s">
        <v>13</v>
      </c>
      <c r="K6" s="145" t="s">
        <v>14</v>
      </c>
    </row>
    <row r="7" spans="1:16" s="120" customFormat="1" ht="24.75" thickBot="1">
      <c r="A7" s="146"/>
      <c r="B7" s="147" t="s">
        <v>21</v>
      </c>
      <c r="C7" s="227"/>
      <c r="D7" s="228"/>
      <c r="E7" s="228"/>
      <c r="F7" s="228"/>
      <c r="G7" s="228"/>
      <c r="H7" s="228"/>
      <c r="I7" s="228"/>
      <c r="J7" s="229"/>
      <c r="K7" s="148">
        <f>K8</f>
        <v>3680000</v>
      </c>
      <c r="M7" s="149"/>
      <c r="N7" s="149"/>
    </row>
    <row r="8" spans="1:16" s="120" customFormat="1" ht="29.25" thickTop="1" thickBot="1">
      <c r="A8" s="150">
        <v>4.0999999999999996</v>
      </c>
      <c r="B8" s="151" t="s">
        <v>225</v>
      </c>
      <c r="C8" s="230"/>
      <c r="D8" s="231"/>
      <c r="E8" s="231"/>
      <c r="F8" s="231"/>
      <c r="G8" s="231"/>
      <c r="H8" s="231"/>
      <c r="I8" s="231"/>
      <c r="J8" s="232"/>
      <c r="K8" s="152">
        <f>SUM(K9)</f>
        <v>3680000</v>
      </c>
      <c r="M8" s="153"/>
      <c r="N8" s="153"/>
      <c r="O8" s="153"/>
      <c r="P8" s="154"/>
    </row>
    <row r="9" spans="1:16" s="160" customFormat="1" ht="28.5" thickTop="1">
      <c r="A9" s="155" t="s">
        <v>16</v>
      </c>
      <c r="B9" s="156" t="s">
        <v>144</v>
      </c>
      <c r="C9" s="233"/>
      <c r="D9" s="234"/>
      <c r="E9" s="234"/>
      <c r="F9" s="234"/>
      <c r="G9" s="234"/>
      <c r="H9" s="234"/>
      <c r="I9" s="234"/>
      <c r="J9" s="235"/>
      <c r="K9" s="157">
        <f>SUM(K10,K58)</f>
        <v>3680000</v>
      </c>
      <c r="L9" s="158"/>
      <c r="M9" s="219" t="s">
        <v>235</v>
      </c>
      <c r="N9" s="153"/>
      <c r="O9" s="153"/>
      <c r="P9" s="159"/>
    </row>
    <row r="10" spans="1:16" s="160" customFormat="1" ht="96">
      <c r="A10" s="161"/>
      <c r="B10" s="162" t="s">
        <v>145</v>
      </c>
      <c r="C10" s="236"/>
      <c r="D10" s="237"/>
      <c r="E10" s="237"/>
      <c r="F10" s="237"/>
      <c r="G10" s="237"/>
      <c r="H10" s="237"/>
      <c r="I10" s="237"/>
      <c r="J10" s="238"/>
      <c r="K10" s="163">
        <f>SUM(K11,K13,K33)</f>
        <v>3400000</v>
      </c>
      <c r="L10" s="158"/>
      <c r="M10" s="220" t="s">
        <v>236</v>
      </c>
      <c r="N10" s="153"/>
      <c r="O10" s="153"/>
    </row>
    <row r="11" spans="1:16" s="171" customFormat="1" ht="24">
      <c r="A11" s="164"/>
      <c r="B11" s="165" t="s">
        <v>146</v>
      </c>
      <c r="C11" s="166"/>
      <c r="D11" s="167"/>
      <c r="E11" s="168"/>
      <c r="F11" s="167"/>
      <c r="G11" s="166"/>
      <c r="H11" s="167"/>
      <c r="I11" s="169"/>
      <c r="J11" s="167"/>
      <c r="K11" s="170">
        <f>SUM(K12)</f>
        <v>72000</v>
      </c>
      <c r="M11" s="172"/>
      <c r="N11" s="172"/>
    </row>
    <row r="12" spans="1:16" s="120" customFormat="1" ht="24">
      <c r="A12" s="93"/>
      <c r="B12" s="173" t="s">
        <v>147</v>
      </c>
      <c r="C12" s="35">
        <v>2</v>
      </c>
      <c r="D12" s="174" t="s">
        <v>27</v>
      </c>
      <c r="E12" s="36">
        <v>6</v>
      </c>
      <c r="F12" s="174" t="s">
        <v>31</v>
      </c>
      <c r="G12" s="35">
        <v>1200</v>
      </c>
      <c r="H12" s="175" t="s">
        <v>12</v>
      </c>
      <c r="I12" s="176">
        <v>5</v>
      </c>
      <c r="J12" s="174" t="s">
        <v>13</v>
      </c>
      <c r="K12" s="39">
        <f>C12*E12*G12*I12</f>
        <v>72000</v>
      </c>
    </row>
    <row r="13" spans="1:16" s="171" customFormat="1" ht="24">
      <c r="A13" s="164"/>
      <c r="B13" s="165" t="s">
        <v>148</v>
      </c>
      <c r="C13" s="166"/>
      <c r="D13" s="167"/>
      <c r="E13" s="168"/>
      <c r="F13" s="167"/>
      <c r="G13" s="166"/>
      <c r="H13" s="167"/>
      <c r="I13" s="169"/>
      <c r="J13" s="167"/>
      <c r="K13" s="170">
        <f>SUM(K14:K32)</f>
        <v>2490000</v>
      </c>
    </row>
    <row r="14" spans="1:16" s="120" customFormat="1" ht="48">
      <c r="A14" s="93"/>
      <c r="B14" s="177" t="s">
        <v>149</v>
      </c>
      <c r="C14" s="35">
        <v>100</v>
      </c>
      <c r="D14" s="174" t="s">
        <v>27</v>
      </c>
      <c r="E14" s="36">
        <v>1</v>
      </c>
      <c r="F14" s="174" t="s">
        <v>142</v>
      </c>
      <c r="G14" s="35">
        <v>150</v>
      </c>
      <c r="H14" s="175" t="s">
        <v>12</v>
      </c>
      <c r="I14" s="176">
        <v>10</v>
      </c>
      <c r="J14" s="174" t="s">
        <v>13</v>
      </c>
      <c r="K14" s="39">
        <f t="shared" ref="K14:K21" si="0">C14*E14*G14*I14</f>
        <v>150000</v>
      </c>
    </row>
    <row r="15" spans="1:16" s="120" customFormat="1" ht="72">
      <c r="A15" s="33"/>
      <c r="B15" s="177" t="s">
        <v>150</v>
      </c>
      <c r="C15" s="35">
        <v>50</v>
      </c>
      <c r="D15" s="174" t="s">
        <v>27</v>
      </c>
      <c r="E15" s="36">
        <v>1</v>
      </c>
      <c r="F15" s="174" t="s">
        <v>142</v>
      </c>
      <c r="G15" s="35">
        <v>150</v>
      </c>
      <c r="H15" s="175" t="s">
        <v>12</v>
      </c>
      <c r="I15" s="176">
        <v>10</v>
      </c>
      <c r="J15" s="174" t="s">
        <v>13</v>
      </c>
      <c r="K15" s="39">
        <f t="shared" si="0"/>
        <v>75000</v>
      </c>
    </row>
    <row r="16" spans="1:16" s="120" customFormat="1" ht="48">
      <c r="A16" s="33"/>
      <c r="B16" s="177" t="s">
        <v>151</v>
      </c>
      <c r="C16" s="35">
        <v>20</v>
      </c>
      <c r="D16" s="174" t="s">
        <v>27</v>
      </c>
      <c r="E16" s="36">
        <v>1</v>
      </c>
      <c r="F16" s="174" t="s">
        <v>142</v>
      </c>
      <c r="G16" s="35">
        <v>150</v>
      </c>
      <c r="H16" s="175" t="s">
        <v>12</v>
      </c>
      <c r="I16" s="176">
        <v>10</v>
      </c>
      <c r="J16" s="174" t="s">
        <v>13</v>
      </c>
      <c r="K16" s="39">
        <f t="shared" si="0"/>
        <v>30000</v>
      </c>
    </row>
    <row r="17" spans="1:11" s="120" customFormat="1" ht="72">
      <c r="A17" s="33"/>
      <c r="B17" s="177" t="s">
        <v>152</v>
      </c>
      <c r="C17" s="35">
        <v>1</v>
      </c>
      <c r="D17" s="174" t="s">
        <v>91</v>
      </c>
      <c r="E17" s="36">
        <v>30</v>
      </c>
      <c r="F17" s="174" t="s">
        <v>29</v>
      </c>
      <c r="G17" s="35">
        <v>2800</v>
      </c>
      <c r="H17" s="175" t="s">
        <v>12</v>
      </c>
      <c r="I17" s="176">
        <v>1</v>
      </c>
      <c r="J17" s="174" t="s">
        <v>13</v>
      </c>
      <c r="K17" s="39">
        <f t="shared" si="0"/>
        <v>84000</v>
      </c>
    </row>
    <row r="18" spans="1:11" s="120" customFormat="1" ht="24">
      <c r="A18" s="33"/>
      <c r="B18" s="177" t="s">
        <v>153</v>
      </c>
      <c r="C18" s="35">
        <v>3</v>
      </c>
      <c r="D18" s="174" t="s">
        <v>35</v>
      </c>
      <c r="E18" s="36">
        <v>20</v>
      </c>
      <c r="F18" s="174" t="s">
        <v>36</v>
      </c>
      <c r="G18" s="35">
        <v>1500</v>
      </c>
      <c r="H18" s="175" t="s">
        <v>12</v>
      </c>
      <c r="I18" s="176">
        <v>1</v>
      </c>
      <c r="J18" s="174" t="s">
        <v>13</v>
      </c>
      <c r="K18" s="39">
        <f t="shared" si="0"/>
        <v>90000</v>
      </c>
    </row>
    <row r="19" spans="1:11" s="120" customFormat="1" ht="24">
      <c r="A19" s="33"/>
      <c r="B19" s="177" t="s">
        <v>154</v>
      </c>
      <c r="C19" s="35">
        <v>1</v>
      </c>
      <c r="D19" s="174" t="s">
        <v>91</v>
      </c>
      <c r="E19" s="36">
        <v>1</v>
      </c>
      <c r="F19" s="174" t="s">
        <v>29</v>
      </c>
      <c r="G19" s="35">
        <v>2800</v>
      </c>
      <c r="H19" s="175" t="s">
        <v>12</v>
      </c>
      <c r="I19" s="176">
        <v>20</v>
      </c>
      <c r="J19" s="174" t="s">
        <v>13</v>
      </c>
      <c r="K19" s="39">
        <f t="shared" si="0"/>
        <v>56000</v>
      </c>
    </row>
    <row r="20" spans="1:11" s="120" customFormat="1" ht="24">
      <c r="A20" s="33"/>
      <c r="B20" s="177" t="s">
        <v>155</v>
      </c>
      <c r="C20" s="35">
        <v>10</v>
      </c>
      <c r="D20" s="174" t="s">
        <v>27</v>
      </c>
      <c r="E20" s="36">
        <v>30</v>
      </c>
      <c r="F20" s="174" t="s">
        <v>29</v>
      </c>
      <c r="G20" s="35">
        <v>240</v>
      </c>
      <c r="H20" s="175" t="s">
        <v>12</v>
      </c>
      <c r="I20" s="176">
        <v>1</v>
      </c>
      <c r="J20" s="174" t="s">
        <v>13</v>
      </c>
      <c r="K20" s="39">
        <f t="shared" si="0"/>
        <v>72000</v>
      </c>
    </row>
    <row r="21" spans="1:11" s="120" customFormat="1" ht="24">
      <c r="A21" s="33"/>
      <c r="B21" s="177" t="s">
        <v>156</v>
      </c>
      <c r="C21" s="35">
        <v>240</v>
      </c>
      <c r="D21" s="174" t="s">
        <v>27</v>
      </c>
      <c r="E21" s="36">
        <v>1</v>
      </c>
      <c r="F21" s="174" t="s">
        <v>142</v>
      </c>
      <c r="G21" s="35">
        <v>200</v>
      </c>
      <c r="H21" s="175" t="s">
        <v>12</v>
      </c>
      <c r="I21" s="176">
        <v>1</v>
      </c>
      <c r="J21" s="174" t="s">
        <v>13</v>
      </c>
      <c r="K21" s="39">
        <f t="shared" si="0"/>
        <v>48000</v>
      </c>
    </row>
    <row r="22" spans="1:11" s="120" customFormat="1" ht="24">
      <c r="A22" s="33"/>
      <c r="B22" s="177" t="s">
        <v>157</v>
      </c>
      <c r="C22" s="35">
        <v>3</v>
      </c>
      <c r="D22" s="174" t="s">
        <v>158</v>
      </c>
      <c r="E22" s="36">
        <v>1</v>
      </c>
      <c r="F22" s="174" t="s">
        <v>143</v>
      </c>
      <c r="G22" s="35">
        <v>20000</v>
      </c>
      <c r="H22" s="175" t="s">
        <v>12</v>
      </c>
      <c r="I22" s="176">
        <v>1</v>
      </c>
      <c r="J22" s="174" t="s">
        <v>13</v>
      </c>
      <c r="K22" s="39">
        <f>C22*G22*I22</f>
        <v>60000</v>
      </c>
    </row>
    <row r="23" spans="1:11" s="120" customFormat="1" ht="24">
      <c r="A23" s="33"/>
      <c r="B23" s="177" t="s">
        <v>159</v>
      </c>
      <c r="C23" s="35">
        <v>1</v>
      </c>
      <c r="D23" s="174" t="s">
        <v>160</v>
      </c>
      <c r="E23" s="36">
        <v>1</v>
      </c>
      <c r="F23" s="174" t="s">
        <v>143</v>
      </c>
      <c r="G23" s="35">
        <v>150000</v>
      </c>
      <c r="H23" s="175" t="s">
        <v>12</v>
      </c>
      <c r="I23" s="176">
        <v>1</v>
      </c>
      <c r="J23" s="174" t="s">
        <v>13</v>
      </c>
      <c r="K23" s="39">
        <f>C23*E23*G23*I23</f>
        <v>150000</v>
      </c>
    </row>
    <row r="24" spans="1:11" s="120" customFormat="1" ht="72">
      <c r="A24" s="33"/>
      <c r="B24" s="177" t="s">
        <v>161</v>
      </c>
      <c r="C24" s="35">
        <v>40</v>
      </c>
      <c r="D24" s="174" t="s">
        <v>162</v>
      </c>
      <c r="E24" s="36">
        <v>1</v>
      </c>
      <c r="F24" s="174" t="s">
        <v>143</v>
      </c>
      <c r="G24" s="35">
        <v>15000</v>
      </c>
      <c r="H24" s="175" t="s">
        <v>12</v>
      </c>
      <c r="I24" s="176">
        <v>1</v>
      </c>
      <c r="J24" s="174" t="s">
        <v>13</v>
      </c>
      <c r="K24" s="39">
        <f>C24*E24*G24*I24</f>
        <v>600000</v>
      </c>
    </row>
    <row r="25" spans="1:11" s="120" customFormat="1" ht="48">
      <c r="A25" s="33"/>
      <c r="B25" s="177" t="s">
        <v>163</v>
      </c>
      <c r="C25" s="35">
        <v>1</v>
      </c>
      <c r="D25" s="174" t="s">
        <v>143</v>
      </c>
      <c r="E25" s="36">
        <v>1</v>
      </c>
      <c r="F25" s="174" t="s">
        <v>143</v>
      </c>
      <c r="G25" s="35">
        <v>5000</v>
      </c>
      <c r="H25" s="175" t="s">
        <v>12</v>
      </c>
      <c r="I25" s="176">
        <v>20</v>
      </c>
      <c r="J25" s="174" t="s">
        <v>13</v>
      </c>
      <c r="K25" s="39">
        <f t="shared" ref="K25:K27" si="1">C25*E25*G25*I25</f>
        <v>100000</v>
      </c>
    </row>
    <row r="26" spans="1:11" s="120" customFormat="1" ht="48">
      <c r="A26" s="33"/>
      <c r="B26" s="177" t="s">
        <v>164</v>
      </c>
      <c r="C26" s="35">
        <v>1</v>
      </c>
      <c r="D26" s="174" t="s">
        <v>143</v>
      </c>
      <c r="E26" s="36">
        <v>1</v>
      </c>
      <c r="F26" s="174" t="s">
        <v>143</v>
      </c>
      <c r="G26" s="35">
        <v>200000</v>
      </c>
      <c r="H26" s="175" t="s">
        <v>12</v>
      </c>
      <c r="I26" s="176">
        <v>1</v>
      </c>
      <c r="J26" s="174" t="s">
        <v>13</v>
      </c>
      <c r="K26" s="39">
        <f t="shared" si="1"/>
        <v>200000</v>
      </c>
    </row>
    <row r="27" spans="1:11" s="120" customFormat="1" ht="24">
      <c r="A27" s="33"/>
      <c r="B27" s="177" t="s">
        <v>165</v>
      </c>
      <c r="C27" s="35">
        <v>10</v>
      </c>
      <c r="D27" s="174" t="s">
        <v>54</v>
      </c>
      <c r="E27" s="36">
        <v>1</v>
      </c>
      <c r="F27" s="174" t="s">
        <v>143</v>
      </c>
      <c r="G27" s="35">
        <v>20000</v>
      </c>
      <c r="H27" s="175" t="s">
        <v>12</v>
      </c>
      <c r="I27" s="176">
        <v>1</v>
      </c>
      <c r="J27" s="174" t="s">
        <v>13</v>
      </c>
      <c r="K27" s="39">
        <f t="shared" si="1"/>
        <v>200000</v>
      </c>
    </row>
    <row r="28" spans="1:11" s="120" customFormat="1" ht="24">
      <c r="A28" s="33"/>
      <c r="B28" s="177" t="s">
        <v>166</v>
      </c>
      <c r="C28" s="35">
        <v>5000</v>
      </c>
      <c r="D28" s="174" t="s">
        <v>167</v>
      </c>
      <c r="E28" s="36">
        <v>1</v>
      </c>
      <c r="F28" s="174" t="s">
        <v>143</v>
      </c>
      <c r="G28" s="35">
        <v>15</v>
      </c>
      <c r="H28" s="175" t="s">
        <v>12</v>
      </c>
      <c r="I28" s="176">
        <v>1</v>
      </c>
      <c r="J28" s="174" t="s">
        <v>13</v>
      </c>
      <c r="K28" s="39">
        <f>C28*E28*G28*I28</f>
        <v>75000</v>
      </c>
    </row>
    <row r="29" spans="1:11" s="120" customFormat="1" ht="21" customHeight="1">
      <c r="A29" s="33"/>
      <c r="B29" s="177" t="s">
        <v>168</v>
      </c>
      <c r="C29" s="35">
        <v>600</v>
      </c>
      <c r="D29" s="174" t="s">
        <v>167</v>
      </c>
      <c r="E29" s="36">
        <v>1</v>
      </c>
      <c r="F29" s="174" t="s">
        <v>143</v>
      </c>
      <c r="G29" s="35">
        <v>25</v>
      </c>
      <c r="H29" s="175" t="s">
        <v>12</v>
      </c>
      <c r="I29" s="176">
        <v>1</v>
      </c>
      <c r="J29" s="174" t="s">
        <v>13</v>
      </c>
      <c r="K29" s="39">
        <f>C29*E29*G29*I29</f>
        <v>15000</v>
      </c>
    </row>
    <row r="30" spans="1:11" s="120" customFormat="1" ht="48">
      <c r="A30" s="33"/>
      <c r="B30" s="177" t="s">
        <v>169</v>
      </c>
      <c r="C30" s="35">
        <v>1</v>
      </c>
      <c r="D30" s="174" t="s">
        <v>143</v>
      </c>
      <c r="E30" s="36">
        <v>1</v>
      </c>
      <c r="F30" s="174" t="s">
        <v>143</v>
      </c>
      <c r="G30" s="35">
        <v>35000</v>
      </c>
      <c r="H30" s="175" t="s">
        <v>12</v>
      </c>
      <c r="I30" s="176">
        <v>3</v>
      </c>
      <c r="J30" s="174" t="s">
        <v>13</v>
      </c>
      <c r="K30" s="39">
        <f>C30*E30*G30*I30</f>
        <v>105000</v>
      </c>
    </row>
    <row r="31" spans="1:11" s="120" customFormat="1" ht="21" customHeight="1">
      <c r="A31" s="33"/>
      <c r="B31" s="34" t="s">
        <v>170</v>
      </c>
      <c r="C31" s="35">
        <v>1</v>
      </c>
      <c r="D31" s="174" t="s">
        <v>143</v>
      </c>
      <c r="E31" s="36">
        <v>1</v>
      </c>
      <c r="F31" s="174" t="s">
        <v>143</v>
      </c>
      <c r="G31" s="35">
        <v>200000</v>
      </c>
      <c r="H31" s="175" t="s">
        <v>12</v>
      </c>
      <c r="I31" s="176">
        <v>1</v>
      </c>
      <c r="J31" s="174" t="s">
        <v>13</v>
      </c>
      <c r="K31" s="39">
        <f>C31*E31*G31*I31</f>
        <v>200000</v>
      </c>
    </row>
    <row r="32" spans="1:11" s="120" customFormat="1" ht="96">
      <c r="A32" s="40"/>
      <c r="B32" s="178" t="s">
        <v>171</v>
      </c>
      <c r="C32" s="42">
        <v>1</v>
      </c>
      <c r="D32" s="179" t="s">
        <v>27</v>
      </c>
      <c r="E32" s="43">
        <v>12</v>
      </c>
      <c r="F32" s="179" t="s">
        <v>141</v>
      </c>
      <c r="G32" s="42">
        <v>15000</v>
      </c>
      <c r="H32" s="180" t="s">
        <v>12</v>
      </c>
      <c r="I32" s="181">
        <v>1</v>
      </c>
      <c r="J32" s="179" t="s">
        <v>13</v>
      </c>
      <c r="K32" s="45">
        <f>C32*E32*G32*I32</f>
        <v>180000</v>
      </c>
    </row>
    <row r="33" spans="1:14" s="171" customFormat="1" ht="24">
      <c r="A33" s="182"/>
      <c r="B33" s="183" t="s">
        <v>172</v>
      </c>
      <c r="C33" s="184"/>
      <c r="D33" s="185"/>
      <c r="E33" s="186"/>
      <c r="F33" s="185"/>
      <c r="G33" s="184"/>
      <c r="H33" s="185"/>
      <c r="I33" s="187"/>
      <c r="J33" s="185"/>
      <c r="K33" s="188">
        <f>SUM(K34:K57)</f>
        <v>838000</v>
      </c>
    </row>
    <row r="34" spans="1:14" s="120" customFormat="1" ht="24">
      <c r="A34" s="33"/>
      <c r="B34" s="177" t="s">
        <v>173</v>
      </c>
      <c r="C34" s="35">
        <v>500</v>
      </c>
      <c r="D34" s="174" t="s">
        <v>167</v>
      </c>
      <c r="E34" s="36">
        <v>1</v>
      </c>
      <c r="F34" s="174" t="s">
        <v>143</v>
      </c>
      <c r="G34" s="35">
        <v>70</v>
      </c>
      <c r="H34" s="175" t="s">
        <v>12</v>
      </c>
      <c r="I34" s="176">
        <v>1</v>
      </c>
      <c r="J34" s="174" t="s">
        <v>13</v>
      </c>
      <c r="K34" s="39">
        <f t="shared" ref="K34" si="2">C34*E34*G34*I34</f>
        <v>35000</v>
      </c>
    </row>
    <row r="35" spans="1:14" s="120" customFormat="1" ht="72">
      <c r="A35" s="33"/>
      <c r="B35" s="177" t="s">
        <v>174</v>
      </c>
      <c r="C35" s="35"/>
      <c r="D35" s="174"/>
      <c r="E35" s="36"/>
      <c r="F35" s="174"/>
      <c r="G35" s="35"/>
      <c r="H35" s="175"/>
      <c r="I35" s="176"/>
      <c r="J35" s="174"/>
      <c r="K35" s="39"/>
      <c r="M35" s="149"/>
      <c r="N35" s="149"/>
    </row>
    <row r="36" spans="1:14" s="120" customFormat="1" ht="48">
      <c r="A36" s="33"/>
      <c r="B36" s="189" t="s">
        <v>175</v>
      </c>
      <c r="C36" s="35">
        <v>10</v>
      </c>
      <c r="D36" s="174" t="s">
        <v>176</v>
      </c>
      <c r="E36" s="36">
        <v>1</v>
      </c>
      <c r="F36" s="174" t="s">
        <v>143</v>
      </c>
      <c r="G36" s="35">
        <v>1000</v>
      </c>
      <c r="H36" s="175" t="s">
        <v>12</v>
      </c>
      <c r="I36" s="176">
        <v>5</v>
      </c>
      <c r="J36" s="174" t="s">
        <v>13</v>
      </c>
      <c r="K36" s="39">
        <f t="shared" ref="K36:K41" si="3">C36*E36*G36*I36</f>
        <v>50000</v>
      </c>
    </row>
    <row r="37" spans="1:14" s="120" customFormat="1" ht="24">
      <c r="A37" s="33"/>
      <c r="B37" s="190" t="s">
        <v>177</v>
      </c>
      <c r="C37" s="35">
        <v>6</v>
      </c>
      <c r="D37" s="174" t="s">
        <v>176</v>
      </c>
      <c r="E37" s="36">
        <v>1</v>
      </c>
      <c r="F37" s="174" t="s">
        <v>143</v>
      </c>
      <c r="G37" s="35">
        <v>200</v>
      </c>
      <c r="H37" s="175" t="s">
        <v>12</v>
      </c>
      <c r="I37" s="176">
        <v>5</v>
      </c>
      <c r="J37" s="174" t="s">
        <v>13</v>
      </c>
      <c r="K37" s="39">
        <f t="shared" si="3"/>
        <v>6000</v>
      </c>
    </row>
    <row r="38" spans="1:14" s="120" customFormat="1" ht="24">
      <c r="A38" s="33"/>
      <c r="B38" s="189" t="s">
        <v>178</v>
      </c>
      <c r="C38" s="35">
        <v>20</v>
      </c>
      <c r="D38" s="174" t="s">
        <v>179</v>
      </c>
      <c r="E38" s="36">
        <v>1</v>
      </c>
      <c r="F38" s="174" t="s">
        <v>143</v>
      </c>
      <c r="G38" s="35">
        <v>250</v>
      </c>
      <c r="H38" s="175" t="s">
        <v>12</v>
      </c>
      <c r="I38" s="176">
        <f>I37</f>
        <v>5</v>
      </c>
      <c r="J38" s="174" t="s">
        <v>13</v>
      </c>
      <c r="K38" s="39">
        <f t="shared" si="3"/>
        <v>25000</v>
      </c>
    </row>
    <row r="39" spans="1:14" s="120" customFormat="1" ht="24">
      <c r="A39" s="33"/>
      <c r="B39" s="189" t="s">
        <v>180</v>
      </c>
      <c r="C39" s="35">
        <v>20</v>
      </c>
      <c r="D39" s="174" t="s">
        <v>179</v>
      </c>
      <c r="E39" s="36">
        <v>1</v>
      </c>
      <c r="F39" s="174" t="s">
        <v>143</v>
      </c>
      <c r="G39" s="35">
        <v>250</v>
      </c>
      <c r="H39" s="175" t="s">
        <v>12</v>
      </c>
      <c r="I39" s="176">
        <f>I38</f>
        <v>5</v>
      </c>
      <c r="J39" s="174" t="s">
        <v>13</v>
      </c>
      <c r="K39" s="39">
        <f t="shared" si="3"/>
        <v>25000</v>
      </c>
    </row>
    <row r="40" spans="1:14" s="120" customFormat="1" ht="24">
      <c r="A40" s="33"/>
      <c r="B40" s="189" t="s">
        <v>181</v>
      </c>
      <c r="C40" s="35">
        <v>10</v>
      </c>
      <c r="D40" s="174" t="s">
        <v>176</v>
      </c>
      <c r="E40" s="36">
        <v>1</v>
      </c>
      <c r="F40" s="174" t="s">
        <v>143</v>
      </c>
      <c r="G40" s="35">
        <v>450</v>
      </c>
      <c r="H40" s="175" t="s">
        <v>12</v>
      </c>
      <c r="I40" s="176">
        <f>I37</f>
        <v>5</v>
      </c>
      <c r="J40" s="174" t="s">
        <v>13</v>
      </c>
      <c r="K40" s="39">
        <f t="shared" si="3"/>
        <v>22500</v>
      </c>
    </row>
    <row r="41" spans="1:14" s="120" customFormat="1" ht="24">
      <c r="A41" s="33"/>
      <c r="B41" s="189" t="s">
        <v>182</v>
      </c>
      <c r="C41" s="35">
        <v>5</v>
      </c>
      <c r="D41" s="174" t="s">
        <v>183</v>
      </c>
      <c r="E41" s="36">
        <v>1</v>
      </c>
      <c r="F41" s="174" t="s">
        <v>143</v>
      </c>
      <c r="G41" s="35">
        <v>1000</v>
      </c>
      <c r="H41" s="175" t="s">
        <v>12</v>
      </c>
      <c r="I41" s="176">
        <f t="shared" ref="I41" si="4">I40</f>
        <v>5</v>
      </c>
      <c r="J41" s="174" t="s">
        <v>13</v>
      </c>
      <c r="K41" s="39">
        <f t="shared" si="3"/>
        <v>25000</v>
      </c>
    </row>
    <row r="42" spans="1:14" s="120" customFormat="1" ht="48">
      <c r="A42" s="33"/>
      <c r="B42" s="189" t="s">
        <v>184</v>
      </c>
      <c r="C42" s="35"/>
      <c r="D42" s="174"/>
      <c r="E42" s="36">
        <v>1</v>
      </c>
      <c r="F42" s="174" t="s">
        <v>143</v>
      </c>
      <c r="G42" s="35">
        <v>5000</v>
      </c>
      <c r="H42" s="175" t="s">
        <v>12</v>
      </c>
      <c r="I42" s="176">
        <f>I41</f>
        <v>5</v>
      </c>
      <c r="J42" s="174" t="s">
        <v>13</v>
      </c>
      <c r="K42" s="39">
        <f>E42*G42*I42</f>
        <v>25000</v>
      </c>
    </row>
    <row r="43" spans="1:14" s="120" customFormat="1" ht="24">
      <c r="A43" s="78"/>
      <c r="B43" s="189" t="s">
        <v>185</v>
      </c>
      <c r="C43" s="35">
        <v>23</v>
      </c>
      <c r="D43" s="174" t="s">
        <v>186</v>
      </c>
      <c r="E43" s="36">
        <v>1</v>
      </c>
      <c r="F43" s="174" t="s">
        <v>143</v>
      </c>
      <c r="G43" s="35">
        <v>100</v>
      </c>
      <c r="H43" s="175" t="s">
        <v>12</v>
      </c>
      <c r="I43" s="176">
        <v>5</v>
      </c>
      <c r="J43" s="174" t="s">
        <v>13</v>
      </c>
      <c r="K43" s="39">
        <f t="shared" ref="K43:K44" si="5">C43*E43*G43*I43</f>
        <v>11500</v>
      </c>
    </row>
    <row r="44" spans="1:14" s="120" customFormat="1" ht="24">
      <c r="A44" s="33"/>
      <c r="B44" s="189" t="s">
        <v>187</v>
      </c>
      <c r="C44" s="35">
        <v>2</v>
      </c>
      <c r="D44" s="174" t="s">
        <v>188</v>
      </c>
      <c r="E44" s="36">
        <v>1</v>
      </c>
      <c r="F44" s="174" t="s">
        <v>143</v>
      </c>
      <c r="G44" s="35">
        <v>1000</v>
      </c>
      <c r="H44" s="175" t="s">
        <v>12</v>
      </c>
      <c r="I44" s="176">
        <f>I43</f>
        <v>5</v>
      </c>
      <c r="J44" s="174" t="s">
        <v>13</v>
      </c>
      <c r="K44" s="39">
        <f t="shared" si="5"/>
        <v>10000</v>
      </c>
    </row>
    <row r="45" spans="1:14" s="120" customFormat="1" ht="48">
      <c r="A45" s="33"/>
      <c r="B45" s="177" t="s">
        <v>189</v>
      </c>
      <c r="C45" s="35"/>
      <c r="D45" s="174"/>
      <c r="E45" s="36"/>
      <c r="F45" s="174"/>
      <c r="G45" s="35"/>
      <c r="H45" s="175"/>
      <c r="I45" s="176"/>
      <c r="J45" s="174"/>
      <c r="K45" s="39"/>
      <c r="M45" s="149"/>
      <c r="N45" s="149"/>
    </row>
    <row r="46" spans="1:14" s="120" customFormat="1" ht="24">
      <c r="A46" s="33"/>
      <c r="B46" s="189" t="s">
        <v>190</v>
      </c>
      <c r="C46" s="35">
        <v>130</v>
      </c>
      <c r="D46" s="174" t="s">
        <v>179</v>
      </c>
      <c r="E46" s="36">
        <v>1</v>
      </c>
      <c r="F46" s="174" t="s">
        <v>143</v>
      </c>
      <c r="G46" s="35">
        <v>65</v>
      </c>
      <c r="H46" s="175" t="s">
        <v>12</v>
      </c>
      <c r="I46" s="176">
        <v>6</v>
      </c>
      <c r="J46" s="174" t="s">
        <v>13</v>
      </c>
      <c r="K46" s="39">
        <f t="shared" ref="K46:K53" si="6">C46*E46*G46*I46</f>
        <v>50700</v>
      </c>
    </row>
    <row r="47" spans="1:14" s="120" customFormat="1" ht="24">
      <c r="A47" s="33"/>
      <c r="B47" s="189" t="s">
        <v>191</v>
      </c>
      <c r="C47" s="35">
        <v>75</v>
      </c>
      <c r="D47" s="174" t="s">
        <v>179</v>
      </c>
      <c r="E47" s="36">
        <v>1</v>
      </c>
      <c r="F47" s="174" t="s">
        <v>143</v>
      </c>
      <c r="G47" s="35">
        <v>350</v>
      </c>
      <c r="H47" s="175" t="s">
        <v>12</v>
      </c>
      <c r="I47" s="176">
        <f>I46</f>
        <v>6</v>
      </c>
      <c r="J47" s="174" t="s">
        <v>13</v>
      </c>
      <c r="K47" s="39">
        <f t="shared" si="6"/>
        <v>157500</v>
      </c>
    </row>
    <row r="48" spans="1:14" s="120" customFormat="1" ht="24">
      <c r="A48" s="33"/>
      <c r="B48" s="189" t="s">
        <v>192</v>
      </c>
      <c r="C48" s="35">
        <v>130</v>
      </c>
      <c r="D48" s="174" t="s">
        <v>179</v>
      </c>
      <c r="E48" s="36">
        <v>1</v>
      </c>
      <c r="F48" s="174" t="s">
        <v>143</v>
      </c>
      <c r="G48" s="35">
        <v>25</v>
      </c>
      <c r="H48" s="175" t="s">
        <v>12</v>
      </c>
      <c r="I48" s="176">
        <f t="shared" ref="I48:I56" si="7">I47</f>
        <v>6</v>
      </c>
      <c r="J48" s="174" t="s">
        <v>13</v>
      </c>
      <c r="K48" s="39">
        <f t="shared" si="6"/>
        <v>19500</v>
      </c>
    </row>
    <row r="49" spans="1:15" s="120" customFormat="1" ht="24">
      <c r="A49" s="33"/>
      <c r="B49" s="189" t="s">
        <v>193</v>
      </c>
      <c r="C49" s="35">
        <v>25</v>
      </c>
      <c r="D49" s="174" t="s">
        <v>179</v>
      </c>
      <c r="E49" s="36">
        <v>1</v>
      </c>
      <c r="F49" s="174" t="s">
        <v>143</v>
      </c>
      <c r="G49" s="35">
        <v>1050</v>
      </c>
      <c r="H49" s="175" t="s">
        <v>12</v>
      </c>
      <c r="I49" s="176">
        <f t="shared" si="7"/>
        <v>6</v>
      </c>
      <c r="J49" s="174" t="s">
        <v>13</v>
      </c>
      <c r="K49" s="39">
        <f t="shared" si="6"/>
        <v>157500</v>
      </c>
    </row>
    <row r="50" spans="1:15" s="120" customFormat="1" ht="24">
      <c r="A50" s="33"/>
      <c r="B50" s="189" t="s">
        <v>194</v>
      </c>
      <c r="C50" s="35">
        <v>10</v>
      </c>
      <c r="D50" s="174" t="s">
        <v>183</v>
      </c>
      <c r="E50" s="36">
        <v>1</v>
      </c>
      <c r="F50" s="174" t="s">
        <v>143</v>
      </c>
      <c r="G50" s="35">
        <v>500</v>
      </c>
      <c r="H50" s="175" t="s">
        <v>12</v>
      </c>
      <c r="I50" s="176">
        <f t="shared" si="7"/>
        <v>6</v>
      </c>
      <c r="J50" s="174" t="s">
        <v>13</v>
      </c>
      <c r="K50" s="39">
        <f t="shared" si="6"/>
        <v>30000</v>
      </c>
    </row>
    <row r="51" spans="1:15" s="120" customFormat="1" ht="24">
      <c r="A51" s="33"/>
      <c r="B51" s="189" t="s">
        <v>195</v>
      </c>
      <c r="C51" s="35">
        <v>30</v>
      </c>
      <c r="D51" s="174" t="s">
        <v>176</v>
      </c>
      <c r="E51" s="36">
        <v>1</v>
      </c>
      <c r="F51" s="174" t="s">
        <v>143</v>
      </c>
      <c r="G51" s="35">
        <v>450</v>
      </c>
      <c r="H51" s="175" t="s">
        <v>12</v>
      </c>
      <c r="I51" s="176">
        <f t="shared" si="7"/>
        <v>6</v>
      </c>
      <c r="J51" s="174" t="s">
        <v>13</v>
      </c>
      <c r="K51" s="39">
        <f t="shared" si="6"/>
        <v>81000</v>
      </c>
    </row>
    <row r="52" spans="1:15" s="120" customFormat="1" ht="24">
      <c r="A52" s="33"/>
      <c r="B52" s="189" t="s">
        <v>196</v>
      </c>
      <c r="C52" s="35">
        <v>4</v>
      </c>
      <c r="D52" s="174" t="s">
        <v>197</v>
      </c>
      <c r="E52" s="36">
        <v>1</v>
      </c>
      <c r="F52" s="174" t="s">
        <v>143</v>
      </c>
      <c r="G52" s="35">
        <v>600</v>
      </c>
      <c r="H52" s="175" t="s">
        <v>12</v>
      </c>
      <c r="I52" s="176">
        <f t="shared" si="7"/>
        <v>6</v>
      </c>
      <c r="J52" s="174" t="s">
        <v>13</v>
      </c>
      <c r="K52" s="39">
        <f t="shared" si="6"/>
        <v>14400</v>
      </c>
    </row>
    <row r="53" spans="1:15" s="120" customFormat="1" ht="24">
      <c r="A53" s="33"/>
      <c r="B53" s="189" t="s">
        <v>198</v>
      </c>
      <c r="C53" s="35">
        <v>4</v>
      </c>
      <c r="D53" s="174" t="s">
        <v>176</v>
      </c>
      <c r="E53" s="36">
        <v>1</v>
      </c>
      <c r="F53" s="174" t="s">
        <v>143</v>
      </c>
      <c r="G53" s="35">
        <v>500</v>
      </c>
      <c r="H53" s="175" t="s">
        <v>12</v>
      </c>
      <c r="I53" s="176">
        <f t="shared" si="7"/>
        <v>6</v>
      </c>
      <c r="J53" s="174" t="s">
        <v>13</v>
      </c>
      <c r="K53" s="39">
        <f t="shared" si="6"/>
        <v>12000</v>
      </c>
    </row>
    <row r="54" spans="1:15" s="120" customFormat="1" ht="48">
      <c r="A54" s="33"/>
      <c r="B54" s="189" t="s">
        <v>199</v>
      </c>
      <c r="C54" s="35"/>
      <c r="D54" s="174"/>
      <c r="E54" s="36">
        <v>1</v>
      </c>
      <c r="F54" s="174" t="s">
        <v>143</v>
      </c>
      <c r="G54" s="35">
        <v>4000</v>
      </c>
      <c r="H54" s="175" t="s">
        <v>12</v>
      </c>
      <c r="I54" s="176">
        <f t="shared" si="7"/>
        <v>6</v>
      </c>
      <c r="J54" s="174" t="s">
        <v>13</v>
      </c>
      <c r="K54" s="39">
        <f>E54*G54*I54</f>
        <v>24000</v>
      </c>
    </row>
    <row r="55" spans="1:15" s="120" customFormat="1" ht="72">
      <c r="A55" s="33"/>
      <c r="B55" s="189" t="s">
        <v>200</v>
      </c>
      <c r="C55" s="35"/>
      <c r="D55" s="174"/>
      <c r="E55" s="36">
        <v>1</v>
      </c>
      <c r="F55" s="174" t="s">
        <v>143</v>
      </c>
      <c r="G55" s="35">
        <v>5000</v>
      </c>
      <c r="H55" s="175" t="s">
        <v>12</v>
      </c>
      <c r="I55" s="176">
        <f>I54</f>
        <v>6</v>
      </c>
      <c r="J55" s="174" t="s">
        <v>13</v>
      </c>
      <c r="K55" s="39">
        <f>E55*G55*I55</f>
        <v>30000</v>
      </c>
    </row>
    <row r="56" spans="1:15" s="120" customFormat="1" ht="48">
      <c r="A56" s="78"/>
      <c r="B56" s="191" t="s">
        <v>201</v>
      </c>
      <c r="C56" s="35"/>
      <c r="D56" s="174"/>
      <c r="E56" s="36">
        <v>1</v>
      </c>
      <c r="F56" s="174" t="s">
        <v>143</v>
      </c>
      <c r="G56" s="35">
        <v>3900</v>
      </c>
      <c r="H56" s="175" t="s">
        <v>12</v>
      </c>
      <c r="I56" s="176">
        <f t="shared" si="7"/>
        <v>6</v>
      </c>
      <c r="J56" s="174" t="s">
        <v>13</v>
      </c>
      <c r="K56" s="39">
        <f>E56*G56*I56</f>
        <v>23400</v>
      </c>
    </row>
    <row r="57" spans="1:15" s="120" customFormat="1" ht="24">
      <c r="A57" s="33"/>
      <c r="B57" s="34" t="s">
        <v>202</v>
      </c>
      <c r="C57" s="35">
        <v>1</v>
      </c>
      <c r="D57" s="174" t="s">
        <v>143</v>
      </c>
      <c r="E57" s="36">
        <v>1</v>
      </c>
      <c r="F57" s="174" t="s">
        <v>143</v>
      </c>
      <c r="G57" s="35">
        <v>3000</v>
      </c>
      <c r="H57" s="175" t="s">
        <v>12</v>
      </c>
      <c r="I57" s="176">
        <v>1</v>
      </c>
      <c r="J57" s="174" t="s">
        <v>13</v>
      </c>
      <c r="K57" s="39">
        <f t="shared" ref="K57" si="8">C57*E57*G57*I57</f>
        <v>3000</v>
      </c>
    </row>
    <row r="58" spans="1:15" s="160" customFormat="1" ht="48">
      <c r="A58" s="192"/>
      <c r="B58" s="193" t="s">
        <v>203</v>
      </c>
      <c r="C58" s="236"/>
      <c r="D58" s="237"/>
      <c r="E58" s="237"/>
      <c r="F58" s="237"/>
      <c r="G58" s="237"/>
      <c r="H58" s="237"/>
      <c r="I58" s="237"/>
      <c r="J58" s="238"/>
      <c r="K58" s="194">
        <f>SUM(K59,K66,K72,K78,K87,K96)</f>
        <v>280000</v>
      </c>
      <c r="L58" s="158"/>
      <c r="M58" s="153"/>
      <c r="N58" s="153"/>
      <c r="O58" s="153"/>
    </row>
    <row r="59" spans="1:15" s="171" customFormat="1" ht="48">
      <c r="A59" s="195"/>
      <c r="B59" s="196" t="s">
        <v>204</v>
      </c>
      <c r="C59" s="239"/>
      <c r="D59" s="240"/>
      <c r="E59" s="240"/>
      <c r="F59" s="240"/>
      <c r="G59" s="240"/>
      <c r="H59" s="240"/>
      <c r="I59" s="240"/>
      <c r="J59" s="241"/>
      <c r="K59" s="197">
        <f>SUM(K60,K64)</f>
        <v>21600</v>
      </c>
      <c r="M59" s="172"/>
      <c r="N59" s="172"/>
    </row>
    <row r="60" spans="1:15" s="171" customFormat="1" ht="24">
      <c r="A60" s="164"/>
      <c r="B60" s="165" t="s">
        <v>205</v>
      </c>
      <c r="C60" s="166"/>
      <c r="D60" s="167"/>
      <c r="E60" s="168"/>
      <c r="F60" s="167"/>
      <c r="G60" s="166"/>
      <c r="H60" s="167"/>
      <c r="I60" s="169"/>
      <c r="J60" s="167"/>
      <c r="K60" s="170">
        <f>SUM(K61:K63)</f>
        <v>18100</v>
      </c>
    </row>
    <row r="61" spans="1:15" s="120" customFormat="1" ht="24">
      <c r="A61" s="33"/>
      <c r="B61" s="34" t="s">
        <v>206</v>
      </c>
      <c r="C61" s="35">
        <v>1</v>
      </c>
      <c r="D61" s="174" t="s">
        <v>91</v>
      </c>
      <c r="E61" s="36">
        <v>2</v>
      </c>
      <c r="F61" s="174" t="s">
        <v>29</v>
      </c>
      <c r="G61" s="35">
        <v>2800</v>
      </c>
      <c r="H61" s="175" t="s">
        <v>12</v>
      </c>
      <c r="I61" s="176">
        <v>1</v>
      </c>
      <c r="J61" s="174" t="s">
        <v>13</v>
      </c>
      <c r="K61" s="39">
        <f>C61*E61*G61*I61</f>
        <v>5600</v>
      </c>
    </row>
    <row r="62" spans="1:15" s="120" customFormat="1" ht="24">
      <c r="A62" s="33"/>
      <c r="B62" s="34" t="s">
        <v>207</v>
      </c>
      <c r="C62" s="35">
        <v>25</v>
      </c>
      <c r="D62" s="174" t="s">
        <v>27</v>
      </c>
      <c r="E62" s="36">
        <v>2</v>
      </c>
      <c r="F62" s="174" t="s">
        <v>142</v>
      </c>
      <c r="G62" s="35">
        <v>200</v>
      </c>
      <c r="H62" s="175" t="s">
        <v>12</v>
      </c>
      <c r="I62" s="176">
        <v>1</v>
      </c>
      <c r="J62" s="174" t="s">
        <v>13</v>
      </c>
      <c r="K62" s="39">
        <f t="shared" ref="K62" si="9">C62*E62*G62*I62</f>
        <v>10000</v>
      </c>
    </row>
    <row r="63" spans="1:15" s="120" customFormat="1" ht="24">
      <c r="A63" s="33"/>
      <c r="B63" s="34" t="s">
        <v>208</v>
      </c>
      <c r="C63" s="35">
        <v>25</v>
      </c>
      <c r="D63" s="174" t="s">
        <v>27</v>
      </c>
      <c r="E63" s="36">
        <v>2</v>
      </c>
      <c r="F63" s="174" t="s">
        <v>142</v>
      </c>
      <c r="G63" s="35">
        <v>50</v>
      </c>
      <c r="H63" s="175" t="s">
        <v>12</v>
      </c>
      <c r="I63" s="176">
        <v>1</v>
      </c>
      <c r="J63" s="174" t="s">
        <v>13</v>
      </c>
      <c r="K63" s="39">
        <f>C63*E63*G63*I63</f>
        <v>2500</v>
      </c>
    </row>
    <row r="64" spans="1:15" s="171" customFormat="1" ht="24">
      <c r="A64" s="198"/>
      <c r="B64" s="199" t="s">
        <v>209</v>
      </c>
      <c r="C64" s="200"/>
      <c r="D64" s="201"/>
      <c r="E64" s="202"/>
      <c r="F64" s="201"/>
      <c r="G64" s="200"/>
      <c r="H64" s="203"/>
      <c r="I64" s="204"/>
      <c r="J64" s="201"/>
      <c r="K64" s="205">
        <f>SUM(K65)</f>
        <v>3500</v>
      </c>
    </row>
    <row r="65" spans="1:13" s="120" customFormat="1" ht="24">
      <c r="A65" s="33"/>
      <c r="B65" s="34" t="s">
        <v>210</v>
      </c>
      <c r="C65" s="35">
        <v>1</v>
      </c>
      <c r="D65" s="174" t="s">
        <v>143</v>
      </c>
      <c r="E65" s="36">
        <v>1</v>
      </c>
      <c r="F65" s="174" t="s">
        <v>143</v>
      </c>
      <c r="G65" s="35">
        <v>3500</v>
      </c>
      <c r="H65" s="175" t="s">
        <v>12</v>
      </c>
      <c r="I65" s="176">
        <v>1</v>
      </c>
      <c r="J65" s="174" t="s">
        <v>13</v>
      </c>
      <c r="K65" s="39">
        <f>C65*E65*G65*I65</f>
        <v>3500</v>
      </c>
    </row>
    <row r="66" spans="1:13" s="171" customFormat="1" ht="24">
      <c r="A66" s="195"/>
      <c r="B66" s="196" t="s">
        <v>211</v>
      </c>
      <c r="C66" s="239"/>
      <c r="D66" s="240"/>
      <c r="E66" s="240"/>
      <c r="F66" s="240"/>
      <c r="G66" s="240"/>
      <c r="H66" s="240"/>
      <c r="I66" s="240"/>
      <c r="J66" s="241"/>
      <c r="K66" s="197">
        <f>SUM(K67,K70)</f>
        <v>46800</v>
      </c>
      <c r="M66" s="172"/>
    </row>
    <row r="67" spans="1:13" s="171" customFormat="1" ht="24">
      <c r="A67" s="164"/>
      <c r="B67" s="165" t="s">
        <v>205</v>
      </c>
      <c r="C67" s="166"/>
      <c r="D67" s="167"/>
      <c r="E67" s="168"/>
      <c r="F67" s="167"/>
      <c r="G67" s="166"/>
      <c r="H67" s="167"/>
      <c r="I67" s="169"/>
      <c r="J67" s="167"/>
      <c r="K67" s="170">
        <f>SUM(K68:K69)</f>
        <v>43000</v>
      </c>
    </row>
    <row r="68" spans="1:13" s="120" customFormat="1" ht="24">
      <c r="A68" s="33"/>
      <c r="B68" s="34" t="s">
        <v>206</v>
      </c>
      <c r="C68" s="35">
        <v>1</v>
      </c>
      <c r="D68" s="174" t="s">
        <v>91</v>
      </c>
      <c r="E68" s="36">
        <v>10</v>
      </c>
      <c r="F68" s="174" t="s">
        <v>29</v>
      </c>
      <c r="G68" s="35">
        <v>2800</v>
      </c>
      <c r="H68" s="175" t="s">
        <v>12</v>
      </c>
      <c r="I68" s="176">
        <v>1</v>
      </c>
      <c r="J68" s="174" t="s">
        <v>13</v>
      </c>
      <c r="K68" s="39">
        <f>C68*E68*G68*I68</f>
        <v>28000</v>
      </c>
    </row>
    <row r="69" spans="1:13" s="120" customFormat="1" ht="24">
      <c r="A69" s="33"/>
      <c r="B69" s="34" t="s">
        <v>212</v>
      </c>
      <c r="C69" s="35">
        <v>5</v>
      </c>
      <c r="D69" s="174" t="s">
        <v>27</v>
      </c>
      <c r="E69" s="36">
        <v>10</v>
      </c>
      <c r="F69" s="174" t="s">
        <v>29</v>
      </c>
      <c r="G69" s="35">
        <v>300</v>
      </c>
      <c r="H69" s="175" t="s">
        <v>12</v>
      </c>
      <c r="I69" s="176">
        <v>1</v>
      </c>
      <c r="J69" s="174" t="s">
        <v>13</v>
      </c>
      <c r="K69" s="39">
        <f t="shared" ref="K69" si="10">C69*E69*G69*I69</f>
        <v>15000</v>
      </c>
    </row>
    <row r="70" spans="1:13" s="171" customFormat="1" ht="24">
      <c r="A70" s="198"/>
      <c r="B70" s="199" t="s">
        <v>209</v>
      </c>
      <c r="C70" s="200"/>
      <c r="D70" s="201"/>
      <c r="E70" s="202"/>
      <c r="F70" s="201"/>
      <c r="G70" s="200"/>
      <c r="H70" s="203"/>
      <c r="I70" s="204"/>
      <c r="J70" s="201"/>
      <c r="K70" s="205">
        <f>SUM(K71)</f>
        <v>3800</v>
      </c>
    </row>
    <row r="71" spans="1:13" s="120" customFormat="1" ht="24">
      <c r="A71" s="40"/>
      <c r="B71" s="41" t="s">
        <v>210</v>
      </c>
      <c r="C71" s="42">
        <v>1</v>
      </c>
      <c r="D71" s="179" t="s">
        <v>143</v>
      </c>
      <c r="E71" s="43">
        <v>1</v>
      </c>
      <c r="F71" s="179" t="s">
        <v>143</v>
      </c>
      <c r="G71" s="42">
        <v>3800</v>
      </c>
      <c r="H71" s="180" t="s">
        <v>12</v>
      </c>
      <c r="I71" s="181">
        <v>1</v>
      </c>
      <c r="J71" s="179" t="s">
        <v>13</v>
      </c>
      <c r="K71" s="45">
        <f>C71*E71*G71*I71</f>
        <v>3800</v>
      </c>
    </row>
    <row r="72" spans="1:13" s="171" customFormat="1" ht="72">
      <c r="A72" s="206"/>
      <c r="B72" s="207" t="s">
        <v>213</v>
      </c>
      <c r="C72" s="242"/>
      <c r="D72" s="243"/>
      <c r="E72" s="243"/>
      <c r="F72" s="243"/>
      <c r="G72" s="243"/>
      <c r="H72" s="243"/>
      <c r="I72" s="243"/>
      <c r="J72" s="244"/>
      <c r="K72" s="208">
        <f>SUM(K73,K76)</f>
        <v>71000</v>
      </c>
      <c r="M72" s="172"/>
    </row>
    <row r="73" spans="1:13" s="171" customFormat="1" ht="24">
      <c r="A73" s="164"/>
      <c r="B73" s="165" t="s">
        <v>205</v>
      </c>
      <c r="C73" s="166"/>
      <c r="D73" s="167"/>
      <c r="E73" s="168"/>
      <c r="F73" s="167"/>
      <c r="G73" s="166"/>
      <c r="H73" s="167"/>
      <c r="I73" s="169"/>
      <c r="J73" s="167"/>
      <c r="K73" s="170">
        <f>SUM(K74:K75)</f>
        <v>67500</v>
      </c>
    </row>
    <row r="74" spans="1:13" s="120" customFormat="1" ht="24">
      <c r="A74" s="33"/>
      <c r="B74" s="34" t="s">
        <v>214</v>
      </c>
      <c r="C74" s="35">
        <v>3</v>
      </c>
      <c r="D74" s="174" t="s">
        <v>27</v>
      </c>
      <c r="E74" s="36">
        <v>15</v>
      </c>
      <c r="F74" s="174" t="s">
        <v>29</v>
      </c>
      <c r="G74" s="35">
        <v>300</v>
      </c>
      <c r="H74" s="175" t="s">
        <v>12</v>
      </c>
      <c r="I74" s="176">
        <v>1</v>
      </c>
      <c r="J74" s="174" t="s">
        <v>13</v>
      </c>
      <c r="K74" s="39">
        <f t="shared" ref="K74:K75" si="11">C74*E74*G74*I74</f>
        <v>13500</v>
      </c>
    </row>
    <row r="75" spans="1:13" s="120" customFormat="1" ht="24">
      <c r="A75" s="33"/>
      <c r="B75" s="34" t="s">
        <v>215</v>
      </c>
      <c r="C75" s="35">
        <v>3</v>
      </c>
      <c r="D75" s="174" t="s">
        <v>27</v>
      </c>
      <c r="E75" s="36">
        <v>60</v>
      </c>
      <c r="F75" s="174" t="s">
        <v>29</v>
      </c>
      <c r="G75" s="35">
        <v>300</v>
      </c>
      <c r="H75" s="175" t="s">
        <v>12</v>
      </c>
      <c r="I75" s="176">
        <v>1</v>
      </c>
      <c r="J75" s="174" t="s">
        <v>13</v>
      </c>
      <c r="K75" s="39">
        <f t="shared" si="11"/>
        <v>54000</v>
      </c>
    </row>
    <row r="76" spans="1:13" s="171" customFormat="1" ht="24">
      <c r="A76" s="198"/>
      <c r="B76" s="199" t="s">
        <v>209</v>
      </c>
      <c r="C76" s="200"/>
      <c r="D76" s="201"/>
      <c r="E76" s="202"/>
      <c r="F76" s="201"/>
      <c r="G76" s="200"/>
      <c r="H76" s="203"/>
      <c r="I76" s="204"/>
      <c r="J76" s="201"/>
      <c r="K76" s="205">
        <f>SUM(K77)</f>
        <v>3500</v>
      </c>
    </row>
    <row r="77" spans="1:13" s="120" customFormat="1" ht="24">
      <c r="A77" s="33"/>
      <c r="B77" s="34" t="s">
        <v>210</v>
      </c>
      <c r="C77" s="35">
        <v>1</v>
      </c>
      <c r="D77" s="174" t="s">
        <v>143</v>
      </c>
      <c r="E77" s="36">
        <v>1</v>
      </c>
      <c r="F77" s="174" t="s">
        <v>143</v>
      </c>
      <c r="G77" s="35">
        <v>3500</v>
      </c>
      <c r="H77" s="175" t="s">
        <v>12</v>
      </c>
      <c r="I77" s="176">
        <v>1</v>
      </c>
      <c r="J77" s="174" t="s">
        <v>13</v>
      </c>
      <c r="K77" s="39">
        <f>C77*E77*G77*I77</f>
        <v>3500</v>
      </c>
    </row>
    <row r="78" spans="1:13" s="171" customFormat="1" ht="72">
      <c r="A78" s="195"/>
      <c r="B78" s="196" t="s">
        <v>216</v>
      </c>
      <c r="C78" s="239"/>
      <c r="D78" s="240"/>
      <c r="E78" s="240"/>
      <c r="F78" s="240"/>
      <c r="G78" s="240"/>
      <c r="H78" s="240"/>
      <c r="I78" s="240"/>
      <c r="J78" s="241"/>
      <c r="K78" s="197">
        <f>SUM(K79,K84)</f>
        <v>65000</v>
      </c>
      <c r="M78" s="172"/>
    </row>
    <row r="79" spans="1:13" s="171" customFormat="1" ht="24">
      <c r="A79" s="164"/>
      <c r="B79" s="165" t="s">
        <v>205</v>
      </c>
      <c r="C79" s="166"/>
      <c r="D79" s="167"/>
      <c r="E79" s="168"/>
      <c r="F79" s="167"/>
      <c r="G79" s="166"/>
      <c r="H79" s="167"/>
      <c r="I79" s="169"/>
      <c r="J79" s="167"/>
      <c r="K79" s="170">
        <f>SUM(K80:K83)</f>
        <v>58000</v>
      </c>
    </row>
    <row r="80" spans="1:13" s="120" customFormat="1" ht="24">
      <c r="A80" s="33"/>
      <c r="B80" s="34" t="s">
        <v>217</v>
      </c>
      <c r="C80" s="35">
        <v>3</v>
      </c>
      <c r="D80" s="174" t="s">
        <v>27</v>
      </c>
      <c r="E80" s="36">
        <v>6</v>
      </c>
      <c r="F80" s="174" t="s">
        <v>31</v>
      </c>
      <c r="G80" s="35">
        <v>600</v>
      </c>
      <c r="H80" s="175" t="s">
        <v>12</v>
      </c>
      <c r="I80" s="176">
        <v>3</v>
      </c>
      <c r="J80" s="174" t="s">
        <v>13</v>
      </c>
      <c r="K80" s="39">
        <f t="shared" ref="K80:K81" si="12">C80*E80*G80*I80</f>
        <v>32400</v>
      </c>
    </row>
    <row r="81" spans="1:13" s="120" customFormat="1" ht="24">
      <c r="A81" s="33"/>
      <c r="B81" s="34" t="s">
        <v>218</v>
      </c>
      <c r="C81" s="35">
        <v>3</v>
      </c>
      <c r="D81" s="174" t="s">
        <v>35</v>
      </c>
      <c r="E81" s="36">
        <v>2</v>
      </c>
      <c r="F81" s="174" t="s">
        <v>36</v>
      </c>
      <c r="G81" s="35">
        <v>1200</v>
      </c>
      <c r="H81" s="175" t="s">
        <v>12</v>
      </c>
      <c r="I81" s="176">
        <v>1</v>
      </c>
      <c r="J81" s="174" t="s">
        <v>13</v>
      </c>
      <c r="K81" s="39">
        <f t="shared" si="12"/>
        <v>7200</v>
      </c>
    </row>
    <row r="82" spans="1:13" s="120" customFormat="1" ht="24">
      <c r="A82" s="33"/>
      <c r="B82" s="34" t="s">
        <v>206</v>
      </c>
      <c r="C82" s="35">
        <v>1</v>
      </c>
      <c r="D82" s="174" t="s">
        <v>91</v>
      </c>
      <c r="E82" s="36">
        <v>3</v>
      </c>
      <c r="F82" s="174" t="s">
        <v>29</v>
      </c>
      <c r="G82" s="35">
        <v>2800</v>
      </c>
      <c r="H82" s="175" t="s">
        <v>12</v>
      </c>
      <c r="I82" s="176">
        <v>1</v>
      </c>
      <c r="J82" s="174" t="s">
        <v>13</v>
      </c>
      <c r="K82" s="39">
        <f>C82*E82*G82*I82</f>
        <v>8400</v>
      </c>
    </row>
    <row r="83" spans="1:13" s="120" customFormat="1" ht="24">
      <c r="A83" s="33"/>
      <c r="B83" s="34" t="s">
        <v>207</v>
      </c>
      <c r="C83" s="35">
        <v>25</v>
      </c>
      <c r="D83" s="174" t="s">
        <v>27</v>
      </c>
      <c r="E83" s="36">
        <v>2</v>
      </c>
      <c r="F83" s="174" t="s">
        <v>142</v>
      </c>
      <c r="G83" s="35">
        <v>200</v>
      </c>
      <c r="H83" s="175" t="s">
        <v>12</v>
      </c>
      <c r="I83" s="176">
        <v>1</v>
      </c>
      <c r="J83" s="174" t="s">
        <v>13</v>
      </c>
      <c r="K83" s="39">
        <f>C83*E83*G83*I83</f>
        <v>10000</v>
      </c>
    </row>
    <row r="84" spans="1:13" s="171" customFormat="1" ht="24">
      <c r="A84" s="198"/>
      <c r="B84" s="199" t="s">
        <v>209</v>
      </c>
      <c r="C84" s="200"/>
      <c r="D84" s="201"/>
      <c r="E84" s="202"/>
      <c r="F84" s="201"/>
      <c r="G84" s="200"/>
      <c r="H84" s="203"/>
      <c r="I84" s="204"/>
      <c r="J84" s="201"/>
      <c r="K84" s="205">
        <f>SUM(K85:K86)</f>
        <v>7000</v>
      </c>
    </row>
    <row r="85" spans="1:13" s="120" customFormat="1" ht="24">
      <c r="A85" s="33"/>
      <c r="B85" s="34" t="s">
        <v>210</v>
      </c>
      <c r="C85" s="35">
        <v>1</v>
      </c>
      <c r="D85" s="174" t="s">
        <v>143</v>
      </c>
      <c r="E85" s="36">
        <v>1</v>
      </c>
      <c r="F85" s="174" t="s">
        <v>143</v>
      </c>
      <c r="G85" s="35">
        <v>3500</v>
      </c>
      <c r="H85" s="175" t="s">
        <v>12</v>
      </c>
      <c r="I85" s="176">
        <v>1</v>
      </c>
      <c r="J85" s="174" t="s">
        <v>13</v>
      </c>
      <c r="K85" s="39">
        <f>C85*E85*G85*I85</f>
        <v>3500</v>
      </c>
    </row>
    <row r="86" spans="1:13" s="120" customFormat="1" ht="24">
      <c r="A86" s="33"/>
      <c r="B86" s="209" t="s">
        <v>219</v>
      </c>
      <c r="C86" s="35">
        <v>25</v>
      </c>
      <c r="D86" s="174" t="s">
        <v>128</v>
      </c>
      <c r="E86" s="36">
        <v>1</v>
      </c>
      <c r="F86" s="174" t="s">
        <v>143</v>
      </c>
      <c r="G86" s="35">
        <v>70</v>
      </c>
      <c r="H86" s="175" t="s">
        <v>12</v>
      </c>
      <c r="I86" s="176">
        <v>2</v>
      </c>
      <c r="J86" s="174" t="s">
        <v>13</v>
      </c>
      <c r="K86" s="39">
        <f t="shared" ref="K86" si="13">C86*E86*G86*I86</f>
        <v>3500</v>
      </c>
    </row>
    <row r="87" spans="1:13" s="171" customFormat="1" ht="48">
      <c r="A87" s="195"/>
      <c r="B87" s="196" t="s">
        <v>220</v>
      </c>
      <c r="C87" s="239"/>
      <c r="D87" s="240"/>
      <c r="E87" s="240"/>
      <c r="F87" s="240"/>
      <c r="G87" s="240"/>
      <c r="H87" s="240"/>
      <c r="I87" s="240"/>
      <c r="J87" s="241"/>
      <c r="K87" s="197">
        <f>SUM(K88,K90,K94)</f>
        <v>57500</v>
      </c>
      <c r="M87" s="172"/>
    </row>
    <row r="88" spans="1:13" s="171" customFormat="1" ht="24">
      <c r="A88" s="164"/>
      <c r="B88" s="165" t="s">
        <v>146</v>
      </c>
      <c r="C88" s="166"/>
      <c r="D88" s="167"/>
      <c r="E88" s="168"/>
      <c r="F88" s="167"/>
      <c r="G88" s="166"/>
      <c r="H88" s="167"/>
      <c r="I88" s="169"/>
      <c r="J88" s="167"/>
      <c r="K88" s="205">
        <f>SUM(K89)</f>
        <v>40000</v>
      </c>
    </row>
    <row r="89" spans="1:13" s="120" customFormat="1" ht="72">
      <c r="A89" s="33"/>
      <c r="B89" s="177" t="s">
        <v>221</v>
      </c>
      <c r="C89" s="35">
        <v>1</v>
      </c>
      <c r="D89" s="174" t="s">
        <v>27</v>
      </c>
      <c r="E89" s="36">
        <v>1</v>
      </c>
      <c r="F89" s="174" t="s">
        <v>143</v>
      </c>
      <c r="G89" s="35">
        <v>40000</v>
      </c>
      <c r="H89" s="175" t="s">
        <v>12</v>
      </c>
      <c r="I89" s="176">
        <v>1</v>
      </c>
      <c r="J89" s="174" t="s">
        <v>13</v>
      </c>
      <c r="K89" s="39">
        <f t="shared" ref="K89:K93" si="14">C89*E89*G89*I89</f>
        <v>40000</v>
      </c>
    </row>
    <row r="90" spans="1:13" s="171" customFormat="1" ht="24">
      <c r="A90" s="164"/>
      <c r="B90" s="165" t="s">
        <v>148</v>
      </c>
      <c r="C90" s="166"/>
      <c r="D90" s="167"/>
      <c r="E90" s="168"/>
      <c r="F90" s="167"/>
      <c r="G90" s="166"/>
      <c r="H90" s="167"/>
      <c r="I90" s="169"/>
      <c r="J90" s="167"/>
      <c r="K90" s="205">
        <f>SUM(K91:K93)</f>
        <v>14000</v>
      </c>
    </row>
    <row r="91" spans="1:13" s="120" customFormat="1" ht="24">
      <c r="A91" s="33"/>
      <c r="B91" s="34" t="s">
        <v>218</v>
      </c>
      <c r="C91" s="35">
        <v>1</v>
      </c>
      <c r="D91" s="174" t="s">
        <v>35</v>
      </c>
      <c r="E91" s="36">
        <v>1</v>
      </c>
      <c r="F91" s="174" t="s">
        <v>36</v>
      </c>
      <c r="G91" s="35">
        <v>1200</v>
      </c>
      <c r="H91" s="175" t="s">
        <v>12</v>
      </c>
      <c r="I91" s="176">
        <v>1</v>
      </c>
      <c r="J91" s="174" t="s">
        <v>13</v>
      </c>
      <c r="K91" s="39">
        <f t="shared" ref="K91" si="15">C91*E91*G91*I91</f>
        <v>1200</v>
      </c>
    </row>
    <row r="92" spans="1:13" s="120" customFormat="1" ht="24">
      <c r="A92" s="33"/>
      <c r="B92" s="34" t="s">
        <v>206</v>
      </c>
      <c r="C92" s="35">
        <v>1</v>
      </c>
      <c r="D92" s="174" t="s">
        <v>91</v>
      </c>
      <c r="E92" s="36">
        <v>1</v>
      </c>
      <c r="F92" s="174" t="s">
        <v>29</v>
      </c>
      <c r="G92" s="35">
        <v>2800</v>
      </c>
      <c r="H92" s="175" t="s">
        <v>12</v>
      </c>
      <c r="I92" s="176">
        <v>1</v>
      </c>
      <c r="J92" s="174" t="s">
        <v>13</v>
      </c>
      <c r="K92" s="39">
        <f>C92*E92*G92*I92</f>
        <v>2800</v>
      </c>
    </row>
    <row r="93" spans="1:13" s="120" customFormat="1" ht="24">
      <c r="A93" s="33"/>
      <c r="B93" s="34" t="s">
        <v>222</v>
      </c>
      <c r="C93" s="35">
        <v>1</v>
      </c>
      <c r="D93" s="174" t="s">
        <v>223</v>
      </c>
      <c r="E93" s="36">
        <v>1</v>
      </c>
      <c r="F93" s="174" t="s">
        <v>143</v>
      </c>
      <c r="G93" s="35">
        <v>10000</v>
      </c>
      <c r="H93" s="175" t="s">
        <v>12</v>
      </c>
      <c r="I93" s="176">
        <v>1</v>
      </c>
      <c r="J93" s="174" t="s">
        <v>13</v>
      </c>
      <c r="K93" s="39">
        <f t="shared" si="14"/>
        <v>10000</v>
      </c>
    </row>
    <row r="94" spans="1:13" s="171" customFormat="1" ht="24">
      <c r="A94" s="164"/>
      <c r="B94" s="210" t="s">
        <v>172</v>
      </c>
      <c r="C94" s="166"/>
      <c r="D94" s="167"/>
      <c r="E94" s="168"/>
      <c r="F94" s="167"/>
      <c r="G94" s="166"/>
      <c r="H94" s="167"/>
      <c r="I94" s="169"/>
      <c r="J94" s="167"/>
      <c r="K94" s="205">
        <f>SUM(K95)</f>
        <v>3500</v>
      </c>
    </row>
    <row r="95" spans="1:13" s="120" customFormat="1" ht="24">
      <c r="A95" s="33"/>
      <c r="B95" s="34" t="s">
        <v>210</v>
      </c>
      <c r="C95" s="35">
        <v>1</v>
      </c>
      <c r="D95" s="174" t="s">
        <v>143</v>
      </c>
      <c r="E95" s="36">
        <v>1</v>
      </c>
      <c r="F95" s="174" t="s">
        <v>143</v>
      </c>
      <c r="G95" s="35">
        <v>3500</v>
      </c>
      <c r="H95" s="175" t="s">
        <v>12</v>
      </c>
      <c r="I95" s="176">
        <v>1</v>
      </c>
      <c r="J95" s="174" t="s">
        <v>13</v>
      </c>
      <c r="K95" s="39">
        <f>C95*E95*G95*I95</f>
        <v>3500</v>
      </c>
    </row>
    <row r="96" spans="1:13" s="171" customFormat="1" ht="96">
      <c r="A96" s="195"/>
      <c r="B96" s="211" t="s">
        <v>224</v>
      </c>
      <c r="C96" s="239"/>
      <c r="D96" s="240"/>
      <c r="E96" s="240"/>
      <c r="F96" s="240"/>
      <c r="G96" s="240"/>
      <c r="H96" s="240"/>
      <c r="I96" s="240"/>
      <c r="J96" s="241"/>
      <c r="K96" s="197">
        <f>SUM(K97)</f>
        <v>18100</v>
      </c>
      <c r="M96" s="172"/>
    </row>
    <row r="97" spans="1:11" s="171" customFormat="1" ht="24">
      <c r="A97" s="164"/>
      <c r="B97" s="210" t="s">
        <v>205</v>
      </c>
      <c r="C97" s="166"/>
      <c r="D97" s="167"/>
      <c r="E97" s="168"/>
      <c r="F97" s="167"/>
      <c r="G97" s="166"/>
      <c r="H97" s="167"/>
      <c r="I97" s="169"/>
      <c r="J97" s="167"/>
      <c r="K97" s="170">
        <f>SUM(K98:K100)</f>
        <v>18100</v>
      </c>
    </row>
    <row r="98" spans="1:11" s="120" customFormat="1" ht="24">
      <c r="A98" s="33"/>
      <c r="B98" s="34" t="s">
        <v>206</v>
      </c>
      <c r="C98" s="35">
        <v>1</v>
      </c>
      <c r="D98" s="174" t="s">
        <v>91</v>
      </c>
      <c r="E98" s="36">
        <v>2</v>
      </c>
      <c r="F98" s="174" t="s">
        <v>29</v>
      </c>
      <c r="G98" s="35">
        <v>2800</v>
      </c>
      <c r="H98" s="175" t="s">
        <v>12</v>
      </c>
      <c r="I98" s="176">
        <v>1</v>
      </c>
      <c r="J98" s="174" t="s">
        <v>13</v>
      </c>
      <c r="K98" s="39">
        <f>C98*E98*G98*I98</f>
        <v>5600</v>
      </c>
    </row>
    <row r="99" spans="1:11" s="120" customFormat="1" ht="24">
      <c r="A99" s="33"/>
      <c r="B99" s="34" t="s">
        <v>207</v>
      </c>
      <c r="C99" s="35">
        <v>25</v>
      </c>
      <c r="D99" s="174" t="s">
        <v>27</v>
      </c>
      <c r="E99" s="36">
        <v>2</v>
      </c>
      <c r="F99" s="174" t="s">
        <v>142</v>
      </c>
      <c r="G99" s="35">
        <v>200</v>
      </c>
      <c r="H99" s="175" t="s">
        <v>12</v>
      </c>
      <c r="I99" s="176">
        <v>1</v>
      </c>
      <c r="J99" s="174" t="s">
        <v>13</v>
      </c>
      <c r="K99" s="39">
        <f t="shared" ref="K99" si="16">C99*E99*G99*I99</f>
        <v>10000</v>
      </c>
    </row>
    <row r="100" spans="1:11" s="120" customFormat="1" ht="24">
      <c r="A100" s="33"/>
      <c r="B100" s="34" t="s">
        <v>208</v>
      </c>
      <c r="C100" s="35">
        <v>25</v>
      </c>
      <c r="D100" s="174" t="s">
        <v>27</v>
      </c>
      <c r="E100" s="36">
        <v>2</v>
      </c>
      <c r="F100" s="174" t="s">
        <v>142</v>
      </c>
      <c r="G100" s="35">
        <v>50</v>
      </c>
      <c r="H100" s="175" t="s">
        <v>12</v>
      </c>
      <c r="I100" s="176">
        <v>1</v>
      </c>
      <c r="J100" s="174" t="s">
        <v>13</v>
      </c>
      <c r="K100" s="39">
        <f>C100*E100*G100*I100</f>
        <v>2500</v>
      </c>
    </row>
    <row r="101" spans="1:11" s="120" customFormat="1" ht="24.75" thickBot="1">
      <c r="A101" s="212"/>
      <c r="B101" s="213"/>
      <c r="C101" s="214"/>
      <c r="D101" s="215"/>
      <c r="E101" s="216"/>
      <c r="F101" s="215"/>
      <c r="G101" s="214"/>
      <c r="H101" s="215"/>
      <c r="I101" s="217"/>
      <c r="J101" s="215"/>
      <c r="K101" s="218"/>
    </row>
    <row r="102" spans="1:11" ht="15.75" thickTop="1"/>
  </sheetData>
  <mergeCells count="11">
    <mergeCell ref="C96:J96"/>
    <mergeCell ref="C59:J59"/>
    <mergeCell ref="C66:J66"/>
    <mergeCell ref="C72:J72"/>
    <mergeCell ref="C78:J78"/>
    <mergeCell ref="C87:J87"/>
    <mergeCell ref="C7:J7"/>
    <mergeCell ref="C8:J8"/>
    <mergeCell ref="C9:J9"/>
    <mergeCell ref="C10:J10"/>
    <mergeCell ref="C58:J58"/>
  </mergeCells>
  <pageMargins left="0.7" right="0.7" top="0.75" bottom="0.75" header="0.3" footer="0.3"/>
  <pageSetup paperSize="9" scale="43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970B0-4F91-40A7-8D76-80D07EF88525}">
  <dimension ref="A1:L216"/>
  <sheetViews>
    <sheetView topLeftCell="A100" workbookViewId="0">
      <selection activeCell="I18" sqref="I18"/>
    </sheetView>
  </sheetViews>
  <sheetFormatPr defaultColWidth="9" defaultRowHeight="15"/>
  <cols>
    <col min="1" max="1" width="8.85546875" style="51" customWidth="1"/>
    <col min="2" max="2" width="41.42578125" style="52" customWidth="1"/>
    <col min="3" max="3" width="9.140625" style="53" bestFit="1" customWidth="1"/>
    <col min="4" max="4" width="9.28515625" style="53" customWidth="1"/>
    <col min="5" max="6" width="9" style="53"/>
    <col min="7" max="7" width="9.28515625" style="53" bestFit="1" customWidth="1"/>
    <col min="8" max="8" width="9" style="53"/>
    <col min="9" max="9" width="9.140625" style="53" bestFit="1" customWidth="1"/>
    <col min="10" max="10" width="9" style="53"/>
    <col min="11" max="12" width="12.7109375" style="53" customWidth="1"/>
    <col min="13" max="256" width="9" style="53"/>
    <col min="257" max="257" width="8.85546875" style="53" customWidth="1"/>
    <col min="258" max="258" width="41.42578125" style="53" customWidth="1"/>
    <col min="259" max="259" width="9.140625" style="53" bestFit="1" customWidth="1"/>
    <col min="260" max="260" width="9.28515625" style="53" customWidth="1"/>
    <col min="261" max="262" width="9" style="53"/>
    <col min="263" max="263" width="9.28515625" style="53" bestFit="1" customWidth="1"/>
    <col min="264" max="264" width="9" style="53"/>
    <col min="265" max="265" width="9.140625" style="53" bestFit="1" customWidth="1"/>
    <col min="266" max="266" width="9" style="53"/>
    <col min="267" max="268" width="12.7109375" style="53" customWidth="1"/>
    <col min="269" max="512" width="9" style="53"/>
    <col min="513" max="513" width="8.85546875" style="53" customWidth="1"/>
    <col min="514" max="514" width="41.42578125" style="53" customWidth="1"/>
    <col min="515" max="515" width="9.140625" style="53" bestFit="1" customWidth="1"/>
    <col min="516" max="516" width="9.28515625" style="53" customWidth="1"/>
    <col min="517" max="518" width="9" style="53"/>
    <col min="519" max="519" width="9.28515625" style="53" bestFit="1" customWidth="1"/>
    <col min="520" max="520" width="9" style="53"/>
    <col min="521" max="521" width="9.140625" style="53" bestFit="1" customWidth="1"/>
    <col min="522" max="522" width="9" style="53"/>
    <col min="523" max="524" width="12.7109375" style="53" customWidth="1"/>
    <col min="525" max="768" width="9" style="53"/>
    <col min="769" max="769" width="8.85546875" style="53" customWidth="1"/>
    <col min="770" max="770" width="41.42578125" style="53" customWidth="1"/>
    <col min="771" max="771" width="9.140625" style="53" bestFit="1" customWidth="1"/>
    <col min="772" max="772" width="9.28515625" style="53" customWidth="1"/>
    <col min="773" max="774" width="9" style="53"/>
    <col min="775" max="775" width="9.28515625" style="53" bestFit="1" customWidth="1"/>
    <col min="776" max="776" width="9" style="53"/>
    <col min="777" max="777" width="9.140625" style="53" bestFit="1" customWidth="1"/>
    <col min="778" max="778" width="9" style="53"/>
    <col min="779" max="780" width="12.7109375" style="53" customWidth="1"/>
    <col min="781" max="1024" width="9" style="53"/>
    <col min="1025" max="1025" width="8.85546875" style="53" customWidth="1"/>
    <col min="1026" max="1026" width="41.42578125" style="53" customWidth="1"/>
    <col min="1027" max="1027" width="9.140625" style="53" bestFit="1" customWidth="1"/>
    <col min="1028" max="1028" width="9.28515625" style="53" customWidth="1"/>
    <col min="1029" max="1030" width="9" style="53"/>
    <col min="1031" max="1031" width="9.28515625" style="53" bestFit="1" customWidth="1"/>
    <col min="1032" max="1032" width="9" style="53"/>
    <col min="1033" max="1033" width="9.140625" style="53" bestFit="1" customWidth="1"/>
    <col min="1034" max="1034" width="9" style="53"/>
    <col min="1035" max="1036" width="12.7109375" style="53" customWidth="1"/>
    <col min="1037" max="1280" width="9" style="53"/>
    <col min="1281" max="1281" width="8.85546875" style="53" customWidth="1"/>
    <col min="1282" max="1282" width="41.42578125" style="53" customWidth="1"/>
    <col min="1283" max="1283" width="9.140625" style="53" bestFit="1" customWidth="1"/>
    <col min="1284" max="1284" width="9.28515625" style="53" customWidth="1"/>
    <col min="1285" max="1286" width="9" style="53"/>
    <col min="1287" max="1287" width="9.28515625" style="53" bestFit="1" customWidth="1"/>
    <col min="1288" max="1288" width="9" style="53"/>
    <col min="1289" max="1289" width="9.140625" style="53" bestFit="1" customWidth="1"/>
    <col min="1290" max="1290" width="9" style="53"/>
    <col min="1291" max="1292" width="12.7109375" style="53" customWidth="1"/>
    <col min="1293" max="1536" width="9" style="53"/>
    <col min="1537" max="1537" width="8.85546875" style="53" customWidth="1"/>
    <col min="1538" max="1538" width="41.42578125" style="53" customWidth="1"/>
    <col min="1539" max="1539" width="9.140625" style="53" bestFit="1" customWidth="1"/>
    <col min="1540" max="1540" width="9.28515625" style="53" customWidth="1"/>
    <col min="1541" max="1542" width="9" style="53"/>
    <col min="1543" max="1543" width="9.28515625" style="53" bestFit="1" customWidth="1"/>
    <col min="1544" max="1544" width="9" style="53"/>
    <col min="1545" max="1545" width="9.140625" style="53" bestFit="1" customWidth="1"/>
    <col min="1546" max="1546" width="9" style="53"/>
    <col min="1547" max="1548" width="12.7109375" style="53" customWidth="1"/>
    <col min="1549" max="1792" width="9" style="53"/>
    <col min="1793" max="1793" width="8.85546875" style="53" customWidth="1"/>
    <col min="1794" max="1794" width="41.42578125" style="53" customWidth="1"/>
    <col min="1795" max="1795" width="9.140625" style="53" bestFit="1" customWidth="1"/>
    <col min="1796" max="1796" width="9.28515625" style="53" customWidth="1"/>
    <col min="1797" max="1798" width="9" style="53"/>
    <col min="1799" max="1799" width="9.28515625" style="53" bestFit="1" customWidth="1"/>
    <col min="1800" max="1800" width="9" style="53"/>
    <col min="1801" max="1801" width="9.140625" style="53" bestFit="1" customWidth="1"/>
    <col min="1802" max="1802" width="9" style="53"/>
    <col min="1803" max="1804" width="12.7109375" style="53" customWidth="1"/>
    <col min="1805" max="2048" width="9" style="53"/>
    <col min="2049" max="2049" width="8.85546875" style="53" customWidth="1"/>
    <col min="2050" max="2050" width="41.42578125" style="53" customWidth="1"/>
    <col min="2051" max="2051" width="9.140625" style="53" bestFit="1" customWidth="1"/>
    <col min="2052" max="2052" width="9.28515625" style="53" customWidth="1"/>
    <col min="2053" max="2054" width="9" style="53"/>
    <col min="2055" max="2055" width="9.28515625" style="53" bestFit="1" customWidth="1"/>
    <col min="2056" max="2056" width="9" style="53"/>
    <col min="2057" max="2057" width="9.140625" style="53" bestFit="1" customWidth="1"/>
    <col min="2058" max="2058" width="9" style="53"/>
    <col min="2059" max="2060" width="12.7109375" style="53" customWidth="1"/>
    <col min="2061" max="2304" width="9" style="53"/>
    <col min="2305" max="2305" width="8.85546875" style="53" customWidth="1"/>
    <col min="2306" max="2306" width="41.42578125" style="53" customWidth="1"/>
    <col min="2307" max="2307" width="9.140625" style="53" bestFit="1" customWidth="1"/>
    <col min="2308" max="2308" width="9.28515625" style="53" customWidth="1"/>
    <col min="2309" max="2310" width="9" style="53"/>
    <col min="2311" max="2311" width="9.28515625" style="53" bestFit="1" customWidth="1"/>
    <col min="2312" max="2312" width="9" style="53"/>
    <col min="2313" max="2313" width="9.140625" style="53" bestFit="1" customWidth="1"/>
    <col min="2314" max="2314" width="9" style="53"/>
    <col min="2315" max="2316" width="12.7109375" style="53" customWidth="1"/>
    <col min="2317" max="2560" width="9" style="53"/>
    <col min="2561" max="2561" width="8.85546875" style="53" customWidth="1"/>
    <col min="2562" max="2562" width="41.42578125" style="53" customWidth="1"/>
    <col min="2563" max="2563" width="9.140625" style="53" bestFit="1" customWidth="1"/>
    <col min="2564" max="2564" width="9.28515625" style="53" customWidth="1"/>
    <col min="2565" max="2566" width="9" style="53"/>
    <col min="2567" max="2567" width="9.28515625" style="53" bestFit="1" customWidth="1"/>
    <col min="2568" max="2568" width="9" style="53"/>
    <col min="2569" max="2569" width="9.140625" style="53" bestFit="1" customWidth="1"/>
    <col min="2570" max="2570" width="9" style="53"/>
    <col min="2571" max="2572" width="12.7109375" style="53" customWidth="1"/>
    <col min="2573" max="2816" width="9" style="53"/>
    <col min="2817" max="2817" width="8.85546875" style="53" customWidth="1"/>
    <col min="2818" max="2818" width="41.42578125" style="53" customWidth="1"/>
    <col min="2819" max="2819" width="9.140625" style="53" bestFit="1" customWidth="1"/>
    <col min="2820" max="2820" width="9.28515625" style="53" customWidth="1"/>
    <col min="2821" max="2822" width="9" style="53"/>
    <col min="2823" max="2823" width="9.28515625" style="53" bestFit="1" customWidth="1"/>
    <col min="2824" max="2824" width="9" style="53"/>
    <col min="2825" max="2825" width="9.140625" style="53" bestFit="1" customWidth="1"/>
    <col min="2826" max="2826" width="9" style="53"/>
    <col min="2827" max="2828" width="12.7109375" style="53" customWidth="1"/>
    <col min="2829" max="3072" width="9" style="53"/>
    <col min="3073" max="3073" width="8.85546875" style="53" customWidth="1"/>
    <col min="3074" max="3074" width="41.42578125" style="53" customWidth="1"/>
    <col min="3075" max="3075" width="9.140625" style="53" bestFit="1" customWidth="1"/>
    <col min="3076" max="3076" width="9.28515625" style="53" customWidth="1"/>
    <col min="3077" max="3078" width="9" style="53"/>
    <col min="3079" max="3079" width="9.28515625" style="53" bestFit="1" customWidth="1"/>
    <col min="3080" max="3080" width="9" style="53"/>
    <col min="3081" max="3081" width="9.140625" style="53" bestFit="1" customWidth="1"/>
    <col min="3082" max="3082" width="9" style="53"/>
    <col min="3083" max="3084" width="12.7109375" style="53" customWidth="1"/>
    <col min="3085" max="3328" width="9" style="53"/>
    <col min="3329" max="3329" width="8.85546875" style="53" customWidth="1"/>
    <col min="3330" max="3330" width="41.42578125" style="53" customWidth="1"/>
    <col min="3331" max="3331" width="9.140625" style="53" bestFit="1" customWidth="1"/>
    <col min="3332" max="3332" width="9.28515625" style="53" customWidth="1"/>
    <col min="3333" max="3334" width="9" style="53"/>
    <col min="3335" max="3335" width="9.28515625" style="53" bestFit="1" customWidth="1"/>
    <col min="3336" max="3336" width="9" style="53"/>
    <col min="3337" max="3337" width="9.140625" style="53" bestFit="1" customWidth="1"/>
    <col min="3338" max="3338" width="9" style="53"/>
    <col min="3339" max="3340" width="12.7109375" style="53" customWidth="1"/>
    <col min="3341" max="3584" width="9" style="53"/>
    <col min="3585" max="3585" width="8.85546875" style="53" customWidth="1"/>
    <col min="3586" max="3586" width="41.42578125" style="53" customWidth="1"/>
    <col min="3587" max="3587" width="9.140625" style="53" bestFit="1" customWidth="1"/>
    <col min="3588" max="3588" width="9.28515625" style="53" customWidth="1"/>
    <col min="3589" max="3590" width="9" style="53"/>
    <col min="3591" max="3591" width="9.28515625" style="53" bestFit="1" customWidth="1"/>
    <col min="3592" max="3592" width="9" style="53"/>
    <col min="3593" max="3593" width="9.140625" style="53" bestFit="1" customWidth="1"/>
    <col min="3594" max="3594" width="9" style="53"/>
    <col min="3595" max="3596" width="12.7109375" style="53" customWidth="1"/>
    <col min="3597" max="3840" width="9" style="53"/>
    <col min="3841" max="3841" width="8.85546875" style="53" customWidth="1"/>
    <col min="3842" max="3842" width="41.42578125" style="53" customWidth="1"/>
    <col min="3843" max="3843" width="9.140625" style="53" bestFit="1" customWidth="1"/>
    <col min="3844" max="3844" width="9.28515625" style="53" customWidth="1"/>
    <col min="3845" max="3846" width="9" style="53"/>
    <col min="3847" max="3847" width="9.28515625" style="53" bestFit="1" customWidth="1"/>
    <col min="3848" max="3848" width="9" style="53"/>
    <col min="3849" max="3849" width="9.140625" style="53" bestFit="1" customWidth="1"/>
    <col min="3850" max="3850" width="9" style="53"/>
    <col min="3851" max="3852" width="12.7109375" style="53" customWidth="1"/>
    <col min="3853" max="4096" width="9" style="53"/>
    <col min="4097" max="4097" width="8.85546875" style="53" customWidth="1"/>
    <col min="4098" max="4098" width="41.42578125" style="53" customWidth="1"/>
    <col min="4099" max="4099" width="9.140625" style="53" bestFit="1" customWidth="1"/>
    <col min="4100" max="4100" width="9.28515625" style="53" customWidth="1"/>
    <col min="4101" max="4102" width="9" style="53"/>
    <col min="4103" max="4103" width="9.28515625" style="53" bestFit="1" customWidth="1"/>
    <col min="4104" max="4104" width="9" style="53"/>
    <col min="4105" max="4105" width="9.140625" style="53" bestFit="1" customWidth="1"/>
    <col min="4106" max="4106" width="9" style="53"/>
    <col min="4107" max="4108" width="12.7109375" style="53" customWidth="1"/>
    <col min="4109" max="4352" width="9" style="53"/>
    <col min="4353" max="4353" width="8.85546875" style="53" customWidth="1"/>
    <col min="4354" max="4354" width="41.42578125" style="53" customWidth="1"/>
    <col min="4355" max="4355" width="9.140625" style="53" bestFit="1" customWidth="1"/>
    <col min="4356" max="4356" width="9.28515625" style="53" customWidth="1"/>
    <col min="4357" max="4358" width="9" style="53"/>
    <col min="4359" max="4359" width="9.28515625" style="53" bestFit="1" customWidth="1"/>
    <col min="4360" max="4360" width="9" style="53"/>
    <col min="4361" max="4361" width="9.140625" style="53" bestFit="1" customWidth="1"/>
    <col min="4362" max="4362" width="9" style="53"/>
    <col min="4363" max="4364" width="12.7109375" style="53" customWidth="1"/>
    <col min="4365" max="4608" width="9" style="53"/>
    <col min="4609" max="4609" width="8.85546875" style="53" customWidth="1"/>
    <col min="4610" max="4610" width="41.42578125" style="53" customWidth="1"/>
    <col min="4611" max="4611" width="9.140625" style="53" bestFit="1" customWidth="1"/>
    <col min="4612" max="4612" width="9.28515625" style="53" customWidth="1"/>
    <col min="4613" max="4614" width="9" style="53"/>
    <col min="4615" max="4615" width="9.28515625" style="53" bestFit="1" customWidth="1"/>
    <col min="4616" max="4616" width="9" style="53"/>
    <col min="4617" max="4617" width="9.140625" style="53" bestFit="1" customWidth="1"/>
    <col min="4618" max="4618" width="9" style="53"/>
    <col min="4619" max="4620" width="12.7109375" style="53" customWidth="1"/>
    <col min="4621" max="4864" width="9" style="53"/>
    <col min="4865" max="4865" width="8.85546875" style="53" customWidth="1"/>
    <col min="4866" max="4866" width="41.42578125" style="53" customWidth="1"/>
    <col min="4867" max="4867" width="9.140625" style="53" bestFit="1" customWidth="1"/>
    <col min="4868" max="4868" width="9.28515625" style="53" customWidth="1"/>
    <col min="4869" max="4870" width="9" style="53"/>
    <col min="4871" max="4871" width="9.28515625" style="53" bestFit="1" customWidth="1"/>
    <col min="4872" max="4872" width="9" style="53"/>
    <col min="4873" max="4873" width="9.140625" style="53" bestFit="1" customWidth="1"/>
    <col min="4874" max="4874" width="9" style="53"/>
    <col min="4875" max="4876" width="12.7109375" style="53" customWidth="1"/>
    <col min="4877" max="5120" width="9" style="53"/>
    <col min="5121" max="5121" width="8.85546875" style="53" customWidth="1"/>
    <col min="5122" max="5122" width="41.42578125" style="53" customWidth="1"/>
    <col min="5123" max="5123" width="9.140625" style="53" bestFit="1" customWidth="1"/>
    <col min="5124" max="5124" width="9.28515625" style="53" customWidth="1"/>
    <col min="5125" max="5126" width="9" style="53"/>
    <col min="5127" max="5127" width="9.28515625" style="53" bestFit="1" customWidth="1"/>
    <col min="5128" max="5128" width="9" style="53"/>
    <col min="5129" max="5129" width="9.140625" style="53" bestFit="1" customWidth="1"/>
    <col min="5130" max="5130" width="9" style="53"/>
    <col min="5131" max="5132" width="12.7109375" style="53" customWidth="1"/>
    <col min="5133" max="5376" width="9" style="53"/>
    <col min="5377" max="5377" width="8.85546875" style="53" customWidth="1"/>
    <col min="5378" max="5378" width="41.42578125" style="53" customWidth="1"/>
    <col min="5379" max="5379" width="9.140625" style="53" bestFit="1" customWidth="1"/>
    <col min="5380" max="5380" width="9.28515625" style="53" customWidth="1"/>
    <col min="5381" max="5382" width="9" style="53"/>
    <col min="5383" max="5383" width="9.28515625" style="53" bestFit="1" customWidth="1"/>
    <col min="5384" max="5384" width="9" style="53"/>
    <col min="5385" max="5385" width="9.140625" style="53" bestFit="1" customWidth="1"/>
    <col min="5386" max="5386" width="9" style="53"/>
    <col min="5387" max="5388" width="12.7109375" style="53" customWidth="1"/>
    <col min="5389" max="5632" width="9" style="53"/>
    <col min="5633" max="5633" width="8.85546875" style="53" customWidth="1"/>
    <col min="5634" max="5634" width="41.42578125" style="53" customWidth="1"/>
    <col min="5635" max="5635" width="9.140625" style="53" bestFit="1" customWidth="1"/>
    <col min="5636" max="5636" width="9.28515625" style="53" customWidth="1"/>
    <col min="5637" max="5638" width="9" style="53"/>
    <col min="5639" max="5639" width="9.28515625" style="53" bestFit="1" customWidth="1"/>
    <col min="5640" max="5640" width="9" style="53"/>
    <col min="5641" max="5641" width="9.140625" style="53" bestFit="1" customWidth="1"/>
    <col min="5642" max="5642" width="9" style="53"/>
    <col min="5643" max="5644" width="12.7109375" style="53" customWidth="1"/>
    <col min="5645" max="5888" width="9" style="53"/>
    <col min="5889" max="5889" width="8.85546875" style="53" customWidth="1"/>
    <col min="5890" max="5890" width="41.42578125" style="53" customWidth="1"/>
    <col min="5891" max="5891" width="9.140625" style="53" bestFit="1" customWidth="1"/>
    <col min="5892" max="5892" width="9.28515625" style="53" customWidth="1"/>
    <col min="5893" max="5894" width="9" style="53"/>
    <col min="5895" max="5895" width="9.28515625" style="53" bestFit="1" customWidth="1"/>
    <col min="5896" max="5896" width="9" style="53"/>
    <col min="5897" max="5897" width="9.140625" style="53" bestFit="1" customWidth="1"/>
    <col min="5898" max="5898" width="9" style="53"/>
    <col min="5899" max="5900" width="12.7109375" style="53" customWidth="1"/>
    <col min="5901" max="6144" width="9" style="53"/>
    <col min="6145" max="6145" width="8.85546875" style="53" customWidth="1"/>
    <col min="6146" max="6146" width="41.42578125" style="53" customWidth="1"/>
    <col min="6147" max="6147" width="9.140625" style="53" bestFit="1" customWidth="1"/>
    <col min="6148" max="6148" width="9.28515625" style="53" customWidth="1"/>
    <col min="6149" max="6150" width="9" style="53"/>
    <col min="6151" max="6151" width="9.28515625" style="53" bestFit="1" customWidth="1"/>
    <col min="6152" max="6152" width="9" style="53"/>
    <col min="6153" max="6153" width="9.140625" style="53" bestFit="1" customWidth="1"/>
    <col min="6154" max="6154" width="9" style="53"/>
    <col min="6155" max="6156" width="12.7109375" style="53" customWidth="1"/>
    <col min="6157" max="6400" width="9" style="53"/>
    <col min="6401" max="6401" width="8.85546875" style="53" customWidth="1"/>
    <col min="6402" max="6402" width="41.42578125" style="53" customWidth="1"/>
    <col min="6403" max="6403" width="9.140625" style="53" bestFit="1" customWidth="1"/>
    <col min="6404" max="6404" width="9.28515625" style="53" customWidth="1"/>
    <col min="6405" max="6406" width="9" style="53"/>
    <col min="6407" max="6407" width="9.28515625" style="53" bestFit="1" customWidth="1"/>
    <col min="6408" max="6408" width="9" style="53"/>
    <col min="6409" max="6409" width="9.140625" style="53" bestFit="1" customWidth="1"/>
    <col min="6410" max="6410" width="9" style="53"/>
    <col min="6411" max="6412" width="12.7109375" style="53" customWidth="1"/>
    <col min="6413" max="6656" width="9" style="53"/>
    <col min="6657" max="6657" width="8.85546875" style="53" customWidth="1"/>
    <col min="6658" max="6658" width="41.42578125" style="53" customWidth="1"/>
    <col min="6659" max="6659" width="9.140625" style="53" bestFit="1" customWidth="1"/>
    <col min="6660" max="6660" width="9.28515625" style="53" customWidth="1"/>
    <col min="6661" max="6662" width="9" style="53"/>
    <col min="6663" max="6663" width="9.28515625" style="53" bestFit="1" customWidth="1"/>
    <col min="6664" max="6664" width="9" style="53"/>
    <col min="6665" max="6665" width="9.140625" style="53" bestFit="1" customWidth="1"/>
    <col min="6666" max="6666" width="9" style="53"/>
    <col min="6667" max="6668" width="12.7109375" style="53" customWidth="1"/>
    <col min="6669" max="6912" width="9" style="53"/>
    <col min="6913" max="6913" width="8.85546875" style="53" customWidth="1"/>
    <col min="6914" max="6914" width="41.42578125" style="53" customWidth="1"/>
    <col min="6915" max="6915" width="9.140625" style="53" bestFit="1" customWidth="1"/>
    <col min="6916" max="6916" width="9.28515625" style="53" customWidth="1"/>
    <col min="6917" max="6918" width="9" style="53"/>
    <col min="6919" max="6919" width="9.28515625" style="53" bestFit="1" customWidth="1"/>
    <col min="6920" max="6920" width="9" style="53"/>
    <col min="6921" max="6921" width="9.140625" style="53" bestFit="1" customWidth="1"/>
    <col min="6922" max="6922" width="9" style="53"/>
    <col min="6923" max="6924" width="12.7109375" style="53" customWidth="1"/>
    <col min="6925" max="7168" width="9" style="53"/>
    <col min="7169" max="7169" width="8.85546875" style="53" customWidth="1"/>
    <col min="7170" max="7170" width="41.42578125" style="53" customWidth="1"/>
    <col min="7171" max="7171" width="9.140625" style="53" bestFit="1" customWidth="1"/>
    <col min="7172" max="7172" width="9.28515625" style="53" customWidth="1"/>
    <col min="7173" max="7174" width="9" style="53"/>
    <col min="7175" max="7175" width="9.28515625" style="53" bestFit="1" customWidth="1"/>
    <col min="7176" max="7176" width="9" style="53"/>
    <col min="7177" max="7177" width="9.140625" style="53" bestFit="1" customWidth="1"/>
    <col min="7178" max="7178" width="9" style="53"/>
    <col min="7179" max="7180" width="12.7109375" style="53" customWidth="1"/>
    <col min="7181" max="7424" width="9" style="53"/>
    <col min="7425" max="7425" width="8.85546875" style="53" customWidth="1"/>
    <col min="7426" max="7426" width="41.42578125" style="53" customWidth="1"/>
    <col min="7427" max="7427" width="9.140625" style="53" bestFit="1" customWidth="1"/>
    <col min="7428" max="7428" width="9.28515625" style="53" customWidth="1"/>
    <col min="7429" max="7430" width="9" style="53"/>
    <col min="7431" max="7431" width="9.28515625" style="53" bestFit="1" customWidth="1"/>
    <col min="7432" max="7432" width="9" style="53"/>
    <col min="7433" max="7433" width="9.140625" style="53" bestFit="1" customWidth="1"/>
    <col min="7434" max="7434" width="9" style="53"/>
    <col min="7435" max="7436" width="12.7109375" style="53" customWidth="1"/>
    <col min="7437" max="7680" width="9" style="53"/>
    <col min="7681" max="7681" width="8.85546875" style="53" customWidth="1"/>
    <col min="7682" max="7682" width="41.42578125" style="53" customWidth="1"/>
    <col min="7683" max="7683" width="9.140625" style="53" bestFit="1" customWidth="1"/>
    <col min="7684" max="7684" width="9.28515625" style="53" customWidth="1"/>
    <col min="7685" max="7686" width="9" style="53"/>
    <col min="7687" max="7687" width="9.28515625" style="53" bestFit="1" customWidth="1"/>
    <col min="7688" max="7688" width="9" style="53"/>
    <col min="7689" max="7689" width="9.140625" style="53" bestFit="1" customWidth="1"/>
    <col min="7690" max="7690" width="9" style="53"/>
    <col min="7691" max="7692" width="12.7109375" style="53" customWidth="1"/>
    <col min="7693" max="7936" width="9" style="53"/>
    <col min="7937" max="7937" width="8.85546875" style="53" customWidth="1"/>
    <col min="7938" max="7938" width="41.42578125" style="53" customWidth="1"/>
    <col min="7939" max="7939" width="9.140625" style="53" bestFit="1" customWidth="1"/>
    <col min="7940" max="7940" width="9.28515625" style="53" customWidth="1"/>
    <col min="7941" max="7942" width="9" style="53"/>
    <col min="7943" max="7943" width="9.28515625" style="53" bestFit="1" customWidth="1"/>
    <col min="7944" max="7944" width="9" style="53"/>
    <col min="7945" max="7945" width="9.140625" style="53" bestFit="1" customWidth="1"/>
    <col min="7946" max="7946" width="9" style="53"/>
    <col min="7947" max="7948" width="12.7109375" style="53" customWidth="1"/>
    <col min="7949" max="8192" width="9" style="53"/>
    <col min="8193" max="8193" width="8.85546875" style="53" customWidth="1"/>
    <col min="8194" max="8194" width="41.42578125" style="53" customWidth="1"/>
    <col min="8195" max="8195" width="9.140625" style="53" bestFit="1" customWidth="1"/>
    <col min="8196" max="8196" width="9.28515625" style="53" customWidth="1"/>
    <col min="8197" max="8198" width="9" style="53"/>
    <col min="8199" max="8199" width="9.28515625" style="53" bestFit="1" customWidth="1"/>
    <col min="8200" max="8200" width="9" style="53"/>
    <col min="8201" max="8201" width="9.140625" style="53" bestFit="1" customWidth="1"/>
    <col min="8202" max="8202" width="9" style="53"/>
    <col min="8203" max="8204" width="12.7109375" style="53" customWidth="1"/>
    <col min="8205" max="8448" width="9" style="53"/>
    <col min="8449" max="8449" width="8.85546875" style="53" customWidth="1"/>
    <col min="8450" max="8450" width="41.42578125" style="53" customWidth="1"/>
    <col min="8451" max="8451" width="9.140625" style="53" bestFit="1" customWidth="1"/>
    <col min="8452" max="8452" width="9.28515625" style="53" customWidth="1"/>
    <col min="8453" max="8454" width="9" style="53"/>
    <col min="8455" max="8455" width="9.28515625" style="53" bestFit="1" customWidth="1"/>
    <col min="8456" max="8456" width="9" style="53"/>
    <col min="8457" max="8457" width="9.140625" style="53" bestFit="1" customWidth="1"/>
    <col min="8458" max="8458" width="9" style="53"/>
    <col min="8459" max="8460" width="12.7109375" style="53" customWidth="1"/>
    <col min="8461" max="8704" width="9" style="53"/>
    <col min="8705" max="8705" width="8.85546875" style="53" customWidth="1"/>
    <col min="8706" max="8706" width="41.42578125" style="53" customWidth="1"/>
    <col min="8707" max="8707" width="9.140625" style="53" bestFit="1" customWidth="1"/>
    <col min="8708" max="8708" width="9.28515625" style="53" customWidth="1"/>
    <col min="8709" max="8710" width="9" style="53"/>
    <col min="8711" max="8711" width="9.28515625" style="53" bestFit="1" customWidth="1"/>
    <col min="8712" max="8712" width="9" style="53"/>
    <col min="8713" max="8713" width="9.140625" style="53" bestFit="1" customWidth="1"/>
    <col min="8714" max="8714" width="9" style="53"/>
    <col min="8715" max="8716" width="12.7109375" style="53" customWidth="1"/>
    <col min="8717" max="8960" width="9" style="53"/>
    <col min="8961" max="8961" width="8.85546875" style="53" customWidth="1"/>
    <col min="8962" max="8962" width="41.42578125" style="53" customWidth="1"/>
    <col min="8963" max="8963" width="9.140625" style="53" bestFit="1" customWidth="1"/>
    <col min="8964" max="8964" width="9.28515625" style="53" customWidth="1"/>
    <col min="8965" max="8966" width="9" style="53"/>
    <col min="8967" max="8967" width="9.28515625" style="53" bestFit="1" customWidth="1"/>
    <col min="8968" max="8968" width="9" style="53"/>
    <col min="8969" max="8969" width="9.140625" style="53" bestFit="1" customWidth="1"/>
    <col min="8970" max="8970" width="9" style="53"/>
    <col min="8971" max="8972" width="12.7109375" style="53" customWidth="1"/>
    <col min="8973" max="9216" width="9" style="53"/>
    <col min="9217" max="9217" width="8.85546875" style="53" customWidth="1"/>
    <col min="9218" max="9218" width="41.42578125" style="53" customWidth="1"/>
    <col min="9219" max="9219" width="9.140625" style="53" bestFit="1" customWidth="1"/>
    <col min="9220" max="9220" width="9.28515625" style="53" customWidth="1"/>
    <col min="9221" max="9222" width="9" style="53"/>
    <col min="9223" max="9223" width="9.28515625" style="53" bestFit="1" customWidth="1"/>
    <col min="9224" max="9224" width="9" style="53"/>
    <col min="9225" max="9225" width="9.140625" style="53" bestFit="1" customWidth="1"/>
    <col min="9226" max="9226" width="9" style="53"/>
    <col min="9227" max="9228" width="12.7109375" style="53" customWidth="1"/>
    <col min="9229" max="9472" width="9" style="53"/>
    <col min="9473" max="9473" width="8.85546875" style="53" customWidth="1"/>
    <col min="9474" max="9474" width="41.42578125" style="53" customWidth="1"/>
    <col min="9475" max="9475" width="9.140625" style="53" bestFit="1" customWidth="1"/>
    <col min="9476" max="9476" width="9.28515625" style="53" customWidth="1"/>
    <col min="9477" max="9478" width="9" style="53"/>
    <col min="9479" max="9479" width="9.28515625" style="53" bestFit="1" customWidth="1"/>
    <col min="9480" max="9480" width="9" style="53"/>
    <col min="9481" max="9481" width="9.140625" style="53" bestFit="1" customWidth="1"/>
    <col min="9482" max="9482" width="9" style="53"/>
    <col min="9483" max="9484" width="12.7109375" style="53" customWidth="1"/>
    <col min="9485" max="9728" width="9" style="53"/>
    <col min="9729" max="9729" width="8.85546875" style="53" customWidth="1"/>
    <col min="9730" max="9730" width="41.42578125" style="53" customWidth="1"/>
    <col min="9731" max="9731" width="9.140625" style="53" bestFit="1" customWidth="1"/>
    <col min="9732" max="9732" width="9.28515625" style="53" customWidth="1"/>
    <col min="9733" max="9734" width="9" style="53"/>
    <col min="9735" max="9735" width="9.28515625" style="53" bestFit="1" customWidth="1"/>
    <col min="9736" max="9736" width="9" style="53"/>
    <col min="9737" max="9737" width="9.140625" style="53" bestFit="1" customWidth="1"/>
    <col min="9738" max="9738" width="9" style="53"/>
    <col min="9739" max="9740" width="12.7109375" style="53" customWidth="1"/>
    <col min="9741" max="9984" width="9" style="53"/>
    <col min="9985" max="9985" width="8.85546875" style="53" customWidth="1"/>
    <col min="9986" max="9986" width="41.42578125" style="53" customWidth="1"/>
    <col min="9987" max="9987" width="9.140625" style="53" bestFit="1" customWidth="1"/>
    <col min="9988" max="9988" width="9.28515625" style="53" customWidth="1"/>
    <col min="9989" max="9990" width="9" style="53"/>
    <col min="9991" max="9991" width="9.28515625" style="53" bestFit="1" customWidth="1"/>
    <col min="9992" max="9992" width="9" style="53"/>
    <col min="9993" max="9993" width="9.140625" style="53" bestFit="1" customWidth="1"/>
    <col min="9994" max="9994" width="9" style="53"/>
    <col min="9995" max="9996" width="12.7109375" style="53" customWidth="1"/>
    <col min="9997" max="10240" width="9" style="53"/>
    <col min="10241" max="10241" width="8.85546875" style="53" customWidth="1"/>
    <col min="10242" max="10242" width="41.42578125" style="53" customWidth="1"/>
    <col min="10243" max="10243" width="9.140625" style="53" bestFit="1" customWidth="1"/>
    <col min="10244" max="10244" width="9.28515625" style="53" customWidth="1"/>
    <col min="10245" max="10246" width="9" style="53"/>
    <col min="10247" max="10247" width="9.28515625" style="53" bestFit="1" customWidth="1"/>
    <col min="10248" max="10248" width="9" style="53"/>
    <col min="10249" max="10249" width="9.140625" style="53" bestFit="1" customWidth="1"/>
    <col min="10250" max="10250" width="9" style="53"/>
    <col min="10251" max="10252" width="12.7109375" style="53" customWidth="1"/>
    <col min="10253" max="10496" width="9" style="53"/>
    <col min="10497" max="10497" width="8.85546875" style="53" customWidth="1"/>
    <col min="10498" max="10498" width="41.42578125" style="53" customWidth="1"/>
    <col min="10499" max="10499" width="9.140625" style="53" bestFit="1" customWidth="1"/>
    <col min="10500" max="10500" width="9.28515625" style="53" customWidth="1"/>
    <col min="10501" max="10502" width="9" style="53"/>
    <col min="10503" max="10503" width="9.28515625" style="53" bestFit="1" customWidth="1"/>
    <col min="10504" max="10504" width="9" style="53"/>
    <col min="10505" max="10505" width="9.140625" style="53" bestFit="1" customWidth="1"/>
    <col min="10506" max="10506" width="9" style="53"/>
    <col min="10507" max="10508" width="12.7109375" style="53" customWidth="1"/>
    <col min="10509" max="10752" width="9" style="53"/>
    <col min="10753" max="10753" width="8.85546875" style="53" customWidth="1"/>
    <col min="10754" max="10754" width="41.42578125" style="53" customWidth="1"/>
    <col min="10755" max="10755" width="9.140625" style="53" bestFit="1" customWidth="1"/>
    <col min="10756" max="10756" width="9.28515625" style="53" customWidth="1"/>
    <col min="10757" max="10758" width="9" style="53"/>
    <col min="10759" max="10759" width="9.28515625" style="53" bestFit="1" customWidth="1"/>
    <col min="10760" max="10760" width="9" style="53"/>
    <col min="10761" max="10761" width="9.140625" style="53" bestFit="1" customWidth="1"/>
    <col min="10762" max="10762" width="9" style="53"/>
    <col min="10763" max="10764" width="12.7109375" style="53" customWidth="1"/>
    <col min="10765" max="11008" width="9" style="53"/>
    <col min="11009" max="11009" width="8.85546875" style="53" customWidth="1"/>
    <col min="11010" max="11010" width="41.42578125" style="53" customWidth="1"/>
    <col min="11011" max="11011" width="9.140625" style="53" bestFit="1" customWidth="1"/>
    <col min="11012" max="11012" width="9.28515625" style="53" customWidth="1"/>
    <col min="11013" max="11014" width="9" style="53"/>
    <col min="11015" max="11015" width="9.28515625" style="53" bestFit="1" customWidth="1"/>
    <col min="11016" max="11016" width="9" style="53"/>
    <col min="11017" max="11017" width="9.140625" style="53" bestFit="1" customWidth="1"/>
    <col min="11018" max="11018" width="9" style="53"/>
    <col min="11019" max="11020" width="12.7109375" style="53" customWidth="1"/>
    <col min="11021" max="11264" width="9" style="53"/>
    <col min="11265" max="11265" width="8.85546875" style="53" customWidth="1"/>
    <col min="11266" max="11266" width="41.42578125" style="53" customWidth="1"/>
    <col min="11267" max="11267" width="9.140625" style="53" bestFit="1" customWidth="1"/>
    <col min="11268" max="11268" width="9.28515625" style="53" customWidth="1"/>
    <col min="11269" max="11270" width="9" style="53"/>
    <col min="11271" max="11271" width="9.28515625" style="53" bestFit="1" customWidth="1"/>
    <col min="11272" max="11272" width="9" style="53"/>
    <col min="11273" max="11273" width="9.140625" style="53" bestFit="1" customWidth="1"/>
    <col min="11274" max="11274" width="9" style="53"/>
    <col min="11275" max="11276" width="12.7109375" style="53" customWidth="1"/>
    <col min="11277" max="11520" width="9" style="53"/>
    <col min="11521" max="11521" width="8.85546875" style="53" customWidth="1"/>
    <col min="11522" max="11522" width="41.42578125" style="53" customWidth="1"/>
    <col min="11523" max="11523" width="9.140625" style="53" bestFit="1" customWidth="1"/>
    <col min="11524" max="11524" width="9.28515625" style="53" customWidth="1"/>
    <col min="11525" max="11526" width="9" style="53"/>
    <col min="11527" max="11527" width="9.28515625" style="53" bestFit="1" customWidth="1"/>
    <col min="11528" max="11528" width="9" style="53"/>
    <col min="11529" max="11529" width="9.140625" style="53" bestFit="1" customWidth="1"/>
    <col min="11530" max="11530" width="9" style="53"/>
    <col min="11531" max="11532" width="12.7109375" style="53" customWidth="1"/>
    <col min="11533" max="11776" width="9" style="53"/>
    <col min="11777" max="11777" width="8.85546875" style="53" customWidth="1"/>
    <col min="11778" max="11778" width="41.42578125" style="53" customWidth="1"/>
    <col min="11779" max="11779" width="9.140625" style="53" bestFit="1" customWidth="1"/>
    <col min="11780" max="11780" width="9.28515625" style="53" customWidth="1"/>
    <col min="11781" max="11782" width="9" style="53"/>
    <col min="11783" max="11783" width="9.28515625" style="53" bestFit="1" customWidth="1"/>
    <col min="11784" max="11784" width="9" style="53"/>
    <col min="11785" max="11785" width="9.140625" style="53" bestFit="1" customWidth="1"/>
    <col min="11786" max="11786" width="9" style="53"/>
    <col min="11787" max="11788" width="12.7109375" style="53" customWidth="1"/>
    <col min="11789" max="12032" width="9" style="53"/>
    <col min="12033" max="12033" width="8.85546875" style="53" customWidth="1"/>
    <col min="12034" max="12034" width="41.42578125" style="53" customWidth="1"/>
    <col min="12035" max="12035" width="9.140625" style="53" bestFit="1" customWidth="1"/>
    <col min="12036" max="12036" width="9.28515625" style="53" customWidth="1"/>
    <col min="12037" max="12038" width="9" style="53"/>
    <col min="12039" max="12039" width="9.28515625" style="53" bestFit="1" customWidth="1"/>
    <col min="12040" max="12040" width="9" style="53"/>
    <col min="12041" max="12041" width="9.140625" style="53" bestFit="1" customWidth="1"/>
    <col min="12042" max="12042" width="9" style="53"/>
    <col min="12043" max="12044" width="12.7109375" style="53" customWidth="1"/>
    <col min="12045" max="12288" width="9" style="53"/>
    <col min="12289" max="12289" width="8.85546875" style="53" customWidth="1"/>
    <col min="12290" max="12290" width="41.42578125" style="53" customWidth="1"/>
    <col min="12291" max="12291" width="9.140625" style="53" bestFit="1" customWidth="1"/>
    <col min="12292" max="12292" width="9.28515625" style="53" customWidth="1"/>
    <col min="12293" max="12294" width="9" style="53"/>
    <col min="12295" max="12295" width="9.28515625" style="53" bestFit="1" customWidth="1"/>
    <col min="12296" max="12296" width="9" style="53"/>
    <col min="12297" max="12297" width="9.140625" style="53" bestFit="1" customWidth="1"/>
    <col min="12298" max="12298" width="9" style="53"/>
    <col min="12299" max="12300" width="12.7109375" style="53" customWidth="1"/>
    <col min="12301" max="12544" width="9" style="53"/>
    <col min="12545" max="12545" width="8.85546875" style="53" customWidth="1"/>
    <col min="12546" max="12546" width="41.42578125" style="53" customWidth="1"/>
    <col min="12547" max="12547" width="9.140625" style="53" bestFit="1" customWidth="1"/>
    <col min="12548" max="12548" width="9.28515625" style="53" customWidth="1"/>
    <col min="12549" max="12550" width="9" style="53"/>
    <col min="12551" max="12551" width="9.28515625" style="53" bestFit="1" customWidth="1"/>
    <col min="12552" max="12552" width="9" style="53"/>
    <col min="12553" max="12553" width="9.140625" style="53" bestFit="1" customWidth="1"/>
    <col min="12554" max="12554" width="9" style="53"/>
    <col min="12555" max="12556" width="12.7109375" style="53" customWidth="1"/>
    <col min="12557" max="12800" width="9" style="53"/>
    <col min="12801" max="12801" width="8.85546875" style="53" customWidth="1"/>
    <col min="12802" max="12802" width="41.42578125" style="53" customWidth="1"/>
    <col min="12803" max="12803" width="9.140625" style="53" bestFit="1" customWidth="1"/>
    <col min="12804" max="12804" width="9.28515625" style="53" customWidth="1"/>
    <col min="12805" max="12806" width="9" style="53"/>
    <col min="12807" max="12807" width="9.28515625" style="53" bestFit="1" customWidth="1"/>
    <col min="12808" max="12808" width="9" style="53"/>
    <col min="12809" max="12809" width="9.140625" style="53" bestFit="1" customWidth="1"/>
    <col min="12810" max="12810" width="9" style="53"/>
    <col min="12811" max="12812" width="12.7109375" style="53" customWidth="1"/>
    <col min="12813" max="13056" width="9" style="53"/>
    <col min="13057" max="13057" width="8.85546875" style="53" customWidth="1"/>
    <col min="13058" max="13058" width="41.42578125" style="53" customWidth="1"/>
    <col min="13059" max="13059" width="9.140625" style="53" bestFit="1" customWidth="1"/>
    <col min="13060" max="13060" width="9.28515625" style="53" customWidth="1"/>
    <col min="13061" max="13062" width="9" style="53"/>
    <col min="13063" max="13063" width="9.28515625" style="53" bestFit="1" customWidth="1"/>
    <col min="13064" max="13064" width="9" style="53"/>
    <col min="13065" max="13065" width="9.140625" style="53" bestFit="1" customWidth="1"/>
    <col min="13066" max="13066" width="9" style="53"/>
    <col min="13067" max="13068" width="12.7109375" style="53" customWidth="1"/>
    <col min="13069" max="13312" width="9" style="53"/>
    <col min="13313" max="13313" width="8.85546875" style="53" customWidth="1"/>
    <col min="13314" max="13314" width="41.42578125" style="53" customWidth="1"/>
    <col min="13315" max="13315" width="9.140625" style="53" bestFit="1" customWidth="1"/>
    <col min="13316" max="13316" width="9.28515625" style="53" customWidth="1"/>
    <col min="13317" max="13318" width="9" style="53"/>
    <col min="13319" max="13319" width="9.28515625" style="53" bestFit="1" customWidth="1"/>
    <col min="13320" max="13320" width="9" style="53"/>
    <col min="13321" max="13321" width="9.140625" style="53" bestFit="1" customWidth="1"/>
    <col min="13322" max="13322" width="9" style="53"/>
    <col min="13323" max="13324" width="12.7109375" style="53" customWidth="1"/>
    <col min="13325" max="13568" width="9" style="53"/>
    <col min="13569" max="13569" width="8.85546875" style="53" customWidth="1"/>
    <col min="13570" max="13570" width="41.42578125" style="53" customWidth="1"/>
    <col min="13571" max="13571" width="9.140625" style="53" bestFit="1" customWidth="1"/>
    <col min="13572" max="13572" width="9.28515625" style="53" customWidth="1"/>
    <col min="13573" max="13574" width="9" style="53"/>
    <col min="13575" max="13575" width="9.28515625" style="53" bestFit="1" customWidth="1"/>
    <col min="13576" max="13576" width="9" style="53"/>
    <col min="13577" max="13577" width="9.140625" style="53" bestFit="1" customWidth="1"/>
    <col min="13578" max="13578" width="9" style="53"/>
    <col min="13579" max="13580" width="12.7109375" style="53" customWidth="1"/>
    <col min="13581" max="13824" width="9" style="53"/>
    <col min="13825" max="13825" width="8.85546875" style="53" customWidth="1"/>
    <col min="13826" max="13826" width="41.42578125" style="53" customWidth="1"/>
    <col min="13827" max="13827" width="9.140625" style="53" bestFit="1" customWidth="1"/>
    <col min="13828" max="13828" width="9.28515625" style="53" customWidth="1"/>
    <col min="13829" max="13830" width="9" style="53"/>
    <col min="13831" max="13831" width="9.28515625" style="53" bestFit="1" customWidth="1"/>
    <col min="13832" max="13832" width="9" style="53"/>
    <col min="13833" max="13833" width="9.140625" style="53" bestFit="1" customWidth="1"/>
    <col min="13834" max="13834" width="9" style="53"/>
    <col min="13835" max="13836" width="12.7109375" style="53" customWidth="1"/>
    <col min="13837" max="14080" width="9" style="53"/>
    <col min="14081" max="14081" width="8.85546875" style="53" customWidth="1"/>
    <col min="14082" max="14082" width="41.42578125" style="53" customWidth="1"/>
    <col min="14083" max="14083" width="9.140625" style="53" bestFit="1" customWidth="1"/>
    <col min="14084" max="14084" width="9.28515625" style="53" customWidth="1"/>
    <col min="14085" max="14086" width="9" style="53"/>
    <col min="14087" max="14087" width="9.28515625" style="53" bestFit="1" customWidth="1"/>
    <col min="14088" max="14088" width="9" style="53"/>
    <col min="14089" max="14089" width="9.140625" style="53" bestFit="1" customWidth="1"/>
    <col min="14090" max="14090" width="9" style="53"/>
    <col min="14091" max="14092" width="12.7109375" style="53" customWidth="1"/>
    <col min="14093" max="14336" width="9" style="53"/>
    <col min="14337" max="14337" width="8.85546875" style="53" customWidth="1"/>
    <col min="14338" max="14338" width="41.42578125" style="53" customWidth="1"/>
    <col min="14339" max="14339" width="9.140625" style="53" bestFit="1" customWidth="1"/>
    <col min="14340" max="14340" width="9.28515625" style="53" customWidth="1"/>
    <col min="14341" max="14342" width="9" style="53"/>
    <col min="14343" max="14343" width="9.28515625" style="53" bestFit="1" customWidth="1"/>
    <col min="14344" max="14344" width="9" style="53"/>
    <col min="14345" max="14345" width="9.140625" style="53" bestFit="1" customWidth="1"/>
    <col min="14346" max="14346" width="9" style="53"/>
    <col min="14347" max="14348" width="12.7109375" style="53" customWidth="1"/>
    <col min="14349" max="14592" width="9" style="53"/>
    <col min="14593" max="14593" width="8.85546875" style="53" customWidth="1"/>
    <col min="14594" max="14594" width="41.42578125" style="53" customWidth="1"/>
    <col min="14595" max="14595" width="9.140625" style="53" bestFit="1" customWidth="1"/>
    <col min="14596" max="14596" width="9.28515625" style="53" customWidth="1"/>
    <col min="14597" max="14598" width="9" style="53"/>
    <col min="14599" max="14599" width="9.28515625" style="53" bestFit="1" customWidth="1"/>
    <col min="14600" max="14600" width="9" style="53"/>
    <col min="14601" max="14601" width="9.140625" style="53" bestFit="1" customWidth="1"/>
    <col min="14602" max="14602" width="9" style="53"/>
    <col min="14603" max="14604" width="12.7109375" style="53" customWidth="1"/>
    <col min="14605" max="14848" width="9" style="53"/>
    <col min="14849" max="14849" width="8.85546875" style="53" customWidth="1"/>
    <col min="14850" max="14850" width="41.42578125" style="53" customWidth="1"/>
    <col min="14851" max="14851" width="9.140625" style="53" bestFit="1" customWidth="1"/>
    <col min="14852" max="14852" width="9.28515625" style="53" customWidth="1"/>
    <col min="14853" max="14854" width="9" style="53"/>
    <col min="14855" max="14855" width="9.28515625" style="53" bestFit="1" customWidth="1"/>
    <col min="14856" max="14856" width="9" style="53"/>
    <col min="14857" max="14857" width="9.140625" style="53" bestFit="1" customWidth="1"/>
    <col min="14858" max="14858" width="9" style="53"/>
    <col min="14859" max="14860" width="12.7109375" style="53" customWidth="1"/>
    <col min="14861" max="15104" width="9" style="53"/>
    <col min="15105" max="15105" width="8.85546875" style="53" customWidth="1"/>
    <col min="15106" max="15106" width="41.42578125" style="53" customWidth="1"/>
    <col min="15107" max="15107" width="9.140625" style="53" bestFit="1" customWidth="1"/>
    <col min="15108" max="15108" width="9.28515625" style="53" customWidth="1"/>
    <col min="15109" max="15110" width="9" style="53"/>
    <col min="15111" max="15111" width="9.28515625" style="53" bestFit="1" customWidth="1"/>
    <col min="15112" max="15112" width="9" style="53"/>
    <col min="15113" max="15113" width="9.140625" style="53" bestFit="1" customWidth="1"/>
    <col min="15114" max="15114" width="9" style="53"/>
    <col min="15115" max="15116" width="12.7109375" style="53" customWidth="1"/>
    <col min="15117" max="15360" width="9" style="53"/>
    <col min="15361" max="15361" width="8.85546875" style="53" customWidth="1"/>
    <col min="15362" max="15362" width="41.42578125" style="53" customWidth="1"/>
    <col min="15363" max="15363" width="9.140625" style="53" bestFit="1" customWidth="1"/>
    <col min="15364" max="15364" width="9.28515625" style="53" customWidth="1"/>
    <col min="15365" max="15366" width="9" style="53"/>
    <col min="15367" max="15367" width="9.28515625" style="53" bestFit="1" customWidth="1"/>
    <col min="15368" max="15368" width="9" style="53"/>
    <col min="15369" max="15369" width="9.140625" style="53" bestFit="1" customWidth="1"/>
    <col min="15370" max="15370" width="9" style="53"/>
    <col min="15371" max="15372" width="12.7109375" style="53" customWidth="1"/>
    <col min="15373" max="15616" width="9" style="53"/>
    <col min="15617" max="15617" width="8.85546875" style="53" customWidth="1"/>
    <col min="15618" max="15618" width="41.42578125" style="53" customWidth="1"/>
    <col min="15619" max="15619" width="9.140625" style="53" bestFit="1" customWidth="1"/>
    <col min="15620" max="15620" width="9.28515625" style="53" customWidth="1"/>
    <col min="15621" max="15622" width="9" style="53"/>
    <col min="15623" max="15623" width="9.28515625" style="53" bestFit="1" customWidth="1"/>
    <col min="15624" max="15624" width="9" style="53"/>
    <col min="15625" max="15625" width="9.140625" style="53" bestFit="1" customWidth="1"/>
    <col min="15626" max="15626" width="9" style="53"/>
    <col min="15627" max="15628" width="12.7109375" style="53" customWidth="1"/>
    <col min="15629" max="15872" width="9" style="53"/>
    <col min="15873" max="15873" width="8.85546875" style="53" customWidth="1"/>
    <col min="15874" max="15874" width="41.42578125" style="53" customWidth="1"/>
    <col min="15875" max="15875" width="9.140625" style="53" bestFit="1" customWidth="1"/>
    <col min="15876" max="15876" width="9.28515625" style="53" customWidth="1"/>
    <col min="15877" max="15878" width="9" style="53"/>
    <col min="15879" max="15879" width="9.28515625" style="53" bestFit="1" customWidth="1"/>
    <col min="15880" max="15880" width="9" style="53"/>
    <col min="15881" max="15881" width="9.140625" style="53" bestFit="1" customWidth="1"/>
    <col min="15882" max="15882" width="9" style="53"/>
    <col min="15883" max="15884" width="12.7109375" style="53" customWidth="1"/>
    <col min="15885" max="16128" width="9" style="53"/>
    <col min="16129" max="16129" width="8.85546875" style="53" customWidth="1"/>
    <col min="16130" max="16130" width="41.42578125" style="53" customWidth="1"/>
    <col min="16131" max="16131" width="9.140625" style="53" bestFit="1" customWidth="1"/>
    <col min="16132" max="16132" width="9.28515625" style="53" customWidth="1"/>
    <col min="16133" max="16134" width="9" style="53"/>
    <col min="16135" max="16135" width="9.28515625" style="53" bestFit="1" customWidth="1"/>
    <col min="16136" max="16136" width="9" style="53"/>
    <col min="16137" max="16137" width="9.140625" style="53" bestFit="1" customWidth="1"/>
    <col min="16138" max="16138" width="9" style="53"/>
    <col min="16139" max="16140" width="12.7109375" style="53" customWidth="1"/>
    <col min="16141" max="16384" width="9" style="53"/>
  </cols>
  <sheetData>
    <row r="1" spans="1:11" s="48" customFormat="1" ht="21" customHeight="1">
      <c r="A1" s="46"/>
      <c r="B1" s="245" t="s">
        <v>237</v>
      </c>
      <c r="C1" s="245"/>
      <c r="D1" s="245"/>
      <c r="E1" s="245"/>
      <c r="F1" s="245"/>
      <c r="G1" s="245"/>
      <c r="H1" s="245"/>
      <c r="I1" s="245"/>
      <c r="J1" s="245"/>
      <c r="K1" s="47"/>
    </row>
    <row r="2" spans="1:11" s="50" customFormat="1" ht="24" customHeight="1">
      <c r="A2" s="49"/>
      <c r="B2" s="246" t="s">
        <v>0</v>
      </c>
      <c r="C2" s="246"/>
      <c r="D2" s="246"/>
      <c r="E2" s="246"/>
      <c r="F2" s="246"/>
      <c r="G2" s="246"/>
      <c r="H2" s="246"/>
      <c r="I2" s="246"/>
      <c r="J2" s="246"/>
      <c r="K2" s="47"/>
    </row>
    <row r="3" spans="1:11" s="50" customFormat="1" ht="24" customHeight="1">
      <c r="A3" s="49"/>
      <c r="B3" s="247" t="s">
        <v>22</v>
      </c>
      <c r="C3" s="247"/>
      <c r="D3" s="247"/>
      <c r="E3" s="247"/>
      <c r="F3" s="247"/>
      <c r="G3" s="247"/>
      <c r="H3" s="247"/>
      <c r="I3" s="247"/>
      <c r="J3" s="247"/>
      <c r="K3" s="47"/>
    </row>
    <row r="4" spans="1:11" ht="19.899999999999999" customHeight="1"/>
    <row r="5" spans="1:11" s="58" customFormat="1" ht="21" customHeight="1">
      <c r="A5" s="13" t="s">
        <v>1</v>
      </c>
      <c r="B5" s="13" t="s">
        <v>2</v>
      </c>
      <c r="C5" s="54" t="s">
        <v>3</v>
      </c>
      <c r="D5" s="55"/>
      <c r="E5" s="54" t="s">
        <v>4</v>
      </c>
      <c r="F5" s="55"/>
      <c r="G5" s="56" t="s">
        <v>5</v>
      </c>
      <c r="H5" s="56"/>
      <c r="I5" s="54" t="s">
        <v>6</v>
      </c>
      <c r="J5" s="55"/>
      <c r="K5" s="57" t="s">
        <v>7</v>
      </c>
    </row>
    <row r="6" spans="1:11" s="50" customFormat="1" ht="24">
      <c r="A6" s="19" t="s">
        <v>8</v>
      </c>
      <c r="B6" s="20"/>
      <c r="C6" s="59" t="s">
        <v>9</v>
      </c>
      <c r="D6" s="22" t="s">
        <v>10</v>
      </c>
      <c r="E6" s="60" t="s">
        <v>9</v>
      </c>
      <c r="F6" s="22" t="s">
        <v>10</v>
      </c>
      <c r="G6" s="59" t="s">
        <v>11</v>
      </c>
      <c r="H6" s="22" t="s">
        <v>12</v>
      </c>
      <c r="I6" s="22" t="s">
        <v>9</v>
      </c>
      <c r="J6" s="24" t="s">
        <v>13</v>
      </c>
      <c r="K6" s="59" t="s">
        <v>14</v>
      </c>
    </row>
    <row r="7" spans="1:11" s="50" customFormat="1" ht="24">
      <c r="A7" s="25">
        <v>1</v>
      </c>
      <c r="B7" s="26" t="s">
        <v>20</v>
      </c>
      <c r="C7" s="61" t="s">
        <v>15</v>
      </c>
      <c r="D7" s="28"/>
      <c r="E7" s="62"/>
      <c r="F7" s="28"/>
      <c r="G7" s="61"/>
      <c r="H7" s="28"/>
      <c r="I7" s="28"/>
      <c r="J7" s="28"/>
      <c r="K7" s="63">
        <f>K8</f>
        <v>6717100</v>
      </c>
    </row>
    <row r="8" spans="1:11" s="50" customFormat="1" ht="24.6" customHeight="1">
      <c r="A8" s="64">
        <v>1.1000000000000001</v>
      </c>
      <c r="B8" s="65" t="s">
        <v>23</v>
      </c>
      <c r="C8" s="61" t="s">
        <v>15</v>
      </c>
      <c r="D8" s="28"/>
      <c r="E8" s="62"/>
      <c r="F8" s="28"/>
      <c r="G8" s="61"/>
      <c r="H8" s="28"/>
      <c r="I8" s="28"/>
      <c r="J8" s="28"/>
      <c r="K8" s="66">
        <f>+K9+K104+K113+K139+K154+K166</f>
        <v>6717100</v>
      </c>
    </row>
    <row r="9" spans="1:11" s="50" customFormat="1" ht="48">
      <c r="A9" s="30" t="s">
        <v>16</v>
      </c>
      <c r="B9" s="31" t="s">
        <v>24</v>
      </c>
      <c r="C9" s="61" t="s">
        <v>15</v>
      </c>
      <c r="D9" s="28"/>
      <c r="E9" s="62"/>
      <c r="F9" s="28"/>
      <c r="G9" s="61"/>
      <c r="H9" s="28"/>
      <c r="I9" s="28"/>
      <c r="J9" s="28"/>
      <c r="K9" s="67">
        <f>+K10+K19+K31+K39+K48+K57+K67+K79+K87+K97</f>
        <v>2422400</v>
      </c>
    </row>
    <row r="10" spans="1:11" s="50" customFormat="1" ht="96">
      <c r="A10" s="30"/>
      <c r="B10" s="31" t="s">
        <v>25</v>
      </c>
      <c r="C10" s="248" t="s">
        <v>15</v>
      </c>
      <c r="D10" s="249"/>
      <c r="E10" s="249"/>
      <c r="F10" s="249"/>
      <c r="G10" s="249"/>
      <c r="H10" s="249"/>
      <c r="I10" s="249"/>
      <c r="J10" s="250"/>
      <c r="K10" s="67">
        <f>SUM(K11:K18)</f>
        <v>256200</v>
      </c>
    </row>
    <row r="11" spans="1:11" s="50" customFormat="1" ht="24">
      <c r="A11" s="33"/>
      <c r="B11" s="68" t="s">
        <v>26</v>
      </c>
      <c r="C11" s="69">
        <v>100</v>
      </c>
      <c r="D11" s="69" t="s">
        <v>27</v>
      </c>
      <c r="E11" s="70"/>
      <c r="F11" s="69"/>
      <c r="G11" s="69">
        <v>35</v>
      </c>
      <c r="H11" s="37" t="s">
        <v>12</v>
      </c>
      <c r="I11" s="71">
        <v>4</v>
      </c>
      <c r="J11" s="71" t="s">
        <v>13</v>
      </c>
      <c r="K11" s="72">
        <f>+C11*G11*I11</f>
        <v>14000</v>
      </c>
    </row>
    <row r="12" spans="1:11" s="50" customFormat="1" ht="24">
      <c r="A12" s="33"/>
      <c r="B12" s="68" t="s">
        <v>28</v>
      </c>
      <c r="C12" s="69">
        <v>100</v>
      </c>
      <c r="D12" s="69" t="s">
        <v>27</v>
      </c>
      <c r="E12" s="70"/>
      <c r="F12" s="69"/>
      <c r="G12" s="69">
        <v>150</v>
      </c>
      <c r="H12" s="37" t="s">
        <v>12</v>
      </c>
      <c r="I12" s="71">
        <v>3</v>
      </c>
      <c r="J12" s="71" t="s">
        <v>29</v>
      </c>
      <c r="K12" s="72">
        <f>+C12*G12*I12</f>
        <v>45000</v>
      </c>
    </row>
    <row r="13" spans="1:11" s="50" customFormat="1" ht="24">
      <c r="A13" s="33"/>
      <c r="B13" s="68" t="s">
        <v>30</v>
      </c>
      <c r="C13" s="69">
        <v>4</v>
      </c>
      <c r="D13" s="69" t="s">
        <v>27</v>
      </c>
      <c r="E13" s="70">
        <v>6</v>
      </c>
      <c r="F13" s="69" t="s">
        <v>31</v>
      </c>
      <c r="G13" s="69">
        <v>1200</v>
      </c>
      <c r="H13" s="37" t="s">
        <v>12</v>
      </c>
      <c r="I13" s="71">
        <v>1</v>
      </c>
      <c r="J13" s="71" t="s">
        <v>32</v>
      </c>
      <c r="K13" s="72">
        <f>+C13*E13*G13*I13</f>
        <v>28800</v>
      </c>
    </row>
    <row r="14" spans="1:11" s="50" customFormat="1" ht="24">
      <c r="A14" s="33"/>
      <c r="B14" s="68" t="s">
        <v>33</v>
      </c>
      <c r="C14" s="69">
        <v>4</v>
      </c>
      <c r="D14" s="69" t="s">
        <v>27</v>
      </c>
      <c r="E14" s="70"/>
      <c r="F14" s="69"/>
      <c r="G14" s="69">
        <v>2000</v>
      </c>
      <c r="H14" s="37" t="s">
        <v>12</v>
      </c>
      <c r="I14" s="71">
        <v>1</v>
      </c>
      <c r="J14" s="71" t="s">
        <v>13</v>
      </c>
      <c r="K14" s="72">
        <f>+C14*G14</f>
        <v>8000</v>
      </c>
    </row>
    <row r="15" spans="1:11" s="50" customFormat="1" ht="24">
      <c r="A15" s="33"/>
      <c r="B15" s="68" t="s">
        <v>34</v>
      </c>
      <c r="C15" s="69">
        <v>2</v>
      </c>
      <c r="D15" s="69" t="s">
        <v>35</v>
      </c>
      <c r="E15" s="70"/>
      <c r="F15" s="69"/>
      <c r="G15" s="69">
        <v>1500</v>
      </c>
      <c r="H15" s="37" t="s">
        <v>12</v>
      </c>
      <c r="I15" s="71">
        <v>2</v>
      </c>
      <c r="J15" s="71" t="s">
        <v>36</v>
      </c>
      <c r="K15" s="72">
        <f>+C15*G15*I15</f>
        <v>6000</v>
      </c>
    </row>
    <row r="16" spans="1:11" s="50" customFormat="1" ht="24">
      <c r="A16" s="33"/>
      <c r="B16" s="68" t="s">
        <v>37</v>
      </c>
      <c r="C16" s="69"/>
      <c r="D16" s="69"/>
      <c r="E16" s="70"/>
      <c r="F16" s="69"/>
      <c r="G16" s="69">
        <v>4400</v>
      </c>
      <c r="H16" s="37" t="s">
        <v>12</v>
      </c>
      <c r="I16" s="71">
        <v>1</v>
      </c>
      <c r="J16" s="71" t="s">
        <v>13</v>
      </c>
      <c r="K16" s="72">
        <f>+G16*I16</f>
        <v>4400</v>
      </c>
    </row>
    <row r="17" spans="1:11" s="50" customFormat="1" ht="24">
      <c r="A17" s="40"/>
      <c r="B17" s="73" t="s">
        <v>38</v>
      </c>
      <c r="C17" s="74"/>
      <c r="D17" s="74"/>
      <c r="E17" s="75"/>
      <c r="F17" s="74"/>
      <c r="G17" s="74">
        <v>50000</v>
      </c>
      <c r="H17" s="44" t="s">
        <v>12</v>
      </c>
      <c r="I17" s="76"/>
      <c r="J17" s="76"/>
      <c r="K17" s="77">
        <f>+G17</f>
        <v>50000</v>
      </c>
    </row>
    <row r="18" spans="1:11" s="50" customFormat="1" ht="48">
      <c r="A18" s="78"/>
      <c r="B18" s="79" t="s">
        <v>39</v>
      </c>
      <c r="C18" s="80"/>
      <c r="D18" s="80"/>
      <c r="E18" s="81"/>
      <c r="F18" s="80"/>
      <c r="G18" s="80">
        <v>100000</v>
      </c>
      <c r="H18" s="82" t="s">
        <v>12</v>
      </c>
      <c r="I18" s="83"/>
      <c r="J18" s="83"/>
      <c r="K18" s="84">
        <f>+G18</f>
        <v>100000</v>
      </c>
    </row>
    <row r="19" spans="1:11" s="50" customFormat="1" ht="48">
      <c r="A19" s="30"/>
      <c r="B19" s="31" t="s">
        <v>40</v>
      </c>
      <c r="C19" s="61" t="s">
        <v>15</v>
      </c>
      <c r="D19" s="28"/>
      <c r="E19" s="62"/>
      <c r="F19" s="28"/>
      <c r="G19" s="61"/>
      <c r="H19" s="28"/>
      <c r="I19" s="28"/>
      <c r="J19" s="28"/>
      <c r="K19" s="67">
        <f>SUM(K20:K30)</f>
        <v>161000</v>
      </c>
    </row>
    <row r="20" spans="1:11" s="50" customFormat="1" ht="24">
      <c r="A20" s="33"/>
      <c r="B20" s="68" t="s">
        <v>41</v>
      </c>
      <c r="C20" s="69"/>
      <c r="D20" s="69"/>
      <c r="E20" s="70"/>
      <c r="F20" s="69"/>
      <c r="G20" s="69">
        <v>15000</v>
      </c>
      <c r="H20" s="37" t="s">
        <v>12</v>
      </c>
      <c r="I20" s="71">
        <v>3</v>
      </c>
      <c r="J20" s="71" t="s">
        <v>13</v>
      </c>
      <c r="K20" s="72">
        <f>+G20*I20</f>
        <v>45000</v>
      </c>
    </row>
    <row r="21" spans="1:11" s="50" customFormat="1" ht="24">
      <c r="A21" s="33"/>
      <c r="B21" s="68" t="s">
        <v>30</v>
      </c>
      <c r="C21" s="69">
        <v>2</v>
      </c>
      <c r="D21" s="69" t="s">
        <v>27</v>
      </c>
      <c r="E21" s="70">
        <v>6</v>
      </c>
      <c r="F21" s="69" t="s">
        <v>31</v>
      </c>
      <c r="G21" s="69">
        <v>1000</v>
      </c>
      <c r="H21" s="37" t="s">
        <v>12</v>
      </c>
      <c r="I21" s="71">
        <v>2</v>
      </c>
      <c r="J21" s="71" t="s">
        <v>32</v>
      </c>
      <c r="K21" s="72">
        <f>C21*E21*G21*I21</f>
        <v>24000</v>
      </c>
    </row>
    <row r="22" spans="1:11" s="50" customFormat="1" ht="24">
      <c r="A22" s="33"/>
      <c r="B22" s="68" t="s">
        <v>28</v>
      </c>
      <c r="C22" s="69">
        <v>100</v>
      </c>
      <c r="D22" s="69" t="s">
        <v>27</v>
      </c>
      <c r="E22" s="70"/>
      <c r="F22" s="69"/>
      <c r="G22" s="69">
        <v>100</v>
      </c>
      <c r="H22" s="37" t="s">
        <v>12</v>
      </c>
      <c r="I22" s="71">
        <v>2</v>
      </c>
      <c r="J22" s="71" t="s">
        <v>29</v>
      </c>
      <c r="K22" s="72">
        <f>+C22*G22*I22</f>
        <v>20000</v>
      </c>
    </row>
    <row r="23" spans="1:11" s="50" customFormat="1" ht="24">
      <c r="A23" s="33"/>
      <c r="B23" s="68" t="s">
        <v>26</v>
      </c>
      <c r="C23" s="69">
        <v>100</v>
      </c>
      <c r="D23" s="69" t="s">
        <v>27</v>
      </c>
      <c r="E23" s="70"/>
      <c r="F23" s="69"/>
      <c r="G23" s="69">
        <v>60</v>
      </c>
      <c r="H23" s="37" t="s">
        <v>12</v>
      </c>
      <c r="I23" s="71">
        <v>3</v>
      </c>
      <c r="J23" s="71" t="s">
        <v>13</v>
      </c>
      <c r="K23" s="72">
        <f>+C23*G23*I23</f>
        <v>18000</v>
      </c>
    </row>
    <row r="24" spans="1:11" s="50" customFormat="1" ht="24">
      <c r="A24" s="33"/>
      <c r="B24" s="68" t="s">
        <v>42</v>
      </c>
      <c r="C24" s="69">
        <v>5</v>
      </c>
      <c r="D24" s="69" t="s">
        <v>27</v>
      </c>
      <c r="E24" s="70"/>
      <c r="F24" s="69"/>
      <c r="G24" s="69">
        <v>1000</v>
      </c>
      <c r="H24" s="37" t="s">
        <v>12</v>
      </c>
      <c r="I24" s="71">
        <v>1</v>
      </c>
      <c r="J24" s="71" t="s">
        <v>13</v>
      </c>
      <c r="K24" s="72">
        <f>+C24*G24*I24</f>
        <v>5000</v>
      </c>
    </row>
    <row r="25" spans="1:11" s="50" customFormat="1" ht="48">
      <c r="A25" s="33"/>
      <c r="B25" s="68" t="s">
        <v>43</v>
      </c>
      <c r="C25" s="69"/>
      <c r="D25" s="69"/>
      <c r="E25" s="70"/>
      <c r="F25" s="69"/>
      <c r="G25" s="69">
        <v>21000</v>
      </c>
      <c r="H25" s="37" t="s">
        <v>12</v>
      </c>
      <c r="I25" s="71">
        <v>1</v>
      </c>
      <c r="J25" s="71" t="s">
        <v>13</v>
      </c>
      <c r="K25" s="72">
        <f>+G25*I25</f>
        <v>21000</v>
      </c>
    </row>
    <row r="26" spans="1:11" s="50" customFormat="1" ht="48">
      <c r="A26" s="33"/>
      <c r="B26" s="68" t="s">
        <v>44</v>
      </c>
      <c r="C26" s="69"/>
      <c r="D26" s="69"/>
      <c r="E26" s="70"/>
      <c r="F26" s="69"/>
      <c r="G26" s="69"/>
      <c r="H26" s="37"/>
      <c r="I26" s="71"/>
      <c r="J26" s="71"/>
      <c r="K26" s="72"/>
    </row>
    <row r="27" spans="1:11" s="50" customFormat="1" ht="24">
      <c r="A27" s="33"/>
      <c r="B27" s="85" t="s">
        <v>45</v>
      </c>
      <c r="C27" s="69"/>
      <c r="D27" s="69"/>
      <c r="E27" s="70"/>
      <c r="F27" s="69"/>
      <c r="G27" s="69">
        <v>10000</v>
      </c>
      <c r="H27" s="37" t="s">
        <v>12</v>
      </c>
      <c r="I27" s="69">
        <v>1</v>
      </c>
      <c r="J27" s="69" t="s">
        <v>46</v>
      </c>
      <c r="K27" s="72">
        <f>G27*I27</f>
        <v>10000</v>
      </c>
    </row>
    <row r="28" spans="1:11" s="50" customFormat="1" ht="24">
      <c r="A28" s="33"/>
      <c r="B28" s="85" t="s">
        <v>47</v>
      </c>
      <c r="C28" s="69"/>
      <c r="D28" s="69"/>
      <c r="E28" s="70"/>
      <c r="F28" s="69"/>
      <c r="G28" s="69">
        <v>7000</v>
      </c>
      <c r="H28" s="37" t="s">
        <v>12</v>
      </c>
      <c r="I28" s="69">
        <v>1</v>
      </c>
      <c r="J28" s="69" t="s">
        <v>46</v>
      </c>
      <c r="K28" s="72">
        <f>G28*I28</f>
        <v>7000</v>
      </c>
    </row>
    <row r="29" spans="1:11" s="50" customFormat="1" ht="24">
      <c r="A29" s="33"/>
      <c r="B29" s="85" t="s">
        <v>48</v>
      </c>
      <c r="C29" s="69"/>
      <c r="D29" s="69"/>
      <c r="E29" s="70"/>
      <c r="F29" s="69"/>
      <c r="G29" s="69">
        <v>5000</v>
      </c>
      <c r="H29" s="37" t="s">
        <v>12</v>
      </c>
      <c r="I29" s="69">
        <v>1</v>
      </c>
      <c r="J29" s="69" t="s">
        <v>46</v>
      </c>
      <c r="K29" s="72">
        <f>G29*I29</f>
        <v>5000</v>
      </c>
    </row>
    <row r="30" spans="1:11" s="50" customFormat="1" ht="24">
      <c r="A30" s="33"/>
      <c r="B30" s="85" t="s">
        <v>49</v>
      </c>
      <c r="C30" s="69"/>
      <c r="D30" s="69"/>
      <c r="E30" s="70"/>
      <c r="F30" s="69"/>
      <c r="G30" s="69">
        <v>3000</v>
      </c>
      <c r="H30" s="37" t="s">
        <v>12</v>
      </c>
      <c r="I30" s="69">
        <v>2</v>
      </c>
      <c r="J30" s="69" t="s">
        <v>46</v>
      </c>
      <c r="K30" s="72">
        <f>G30*I30</f>
        <v>6000</v>
      </c>
    </row>
    <row r="31" spans="1:11" s="50" customFormat="1" ht="72">
      <c r="A31" s="30"/>
      <c r="B31" s="31" t="s">
        <v>50</v>
      </c>
      <c r="C31" s="61" t="s">
        <v>15</v>
      </c>
      <c r="D31" s="28"/>
      <c r="E31" s="62"/>
      <c r="F31" s="28"/>
      <c r="G31" s="61"/>
      <c r="H31" s="28"/>
      <c r="I31" s="28"/>
      <c r="J31" s="28"/>
      <c r="K31" s="67">
        <f>SUM(K32:K38)</f>
        <v>369100</v>
      </c>
    </row>
    <row r="32" spans="1:11" s="50" customFormat="1" ht="21.75" customHeight="1">
      <c r="A32" s="33"/>
      <c r="B32" s="68" t="s">
        <v>51</v>
      </c>
      <c r="C32" s="69">
        <v>50</v>
      </c>
      <c r="D32" s="69" t="s">
        <v>27</v>
      </c>
      <c r="E32" s="70"/>
      <c r="F32" s="69"/>
      <c r="G32" s="69">
        <v>200</v>
      </c>
      <c r="H32" s="37" t="s">
        <v>12</v>
      </c>
      <c r="I32" s="71">
        <v>7</v>
      </c>
      <c r="J32" s="71" t="s">
        <v>13</v>
      </c>
      <c r="K32" s="72">
        <f>+C32*G32*I32</f>
        <v>70000</v>
      </c>
    </row>
    <row r="33" spans="1:12" s="50" customFormat="1" ht="21.75" customHeight="1">
      <c r="A33" s="40"/>
      <c r="B33" s="73" t="s">
        <v>30</v>
      </c>
      <c r="C33" s="74">
        <v>4</v>
      </c>
      <c r="D33" s="74" t="s">
        <v>27</v>
      </c>
      <c r="E33" s="75">
        <v>6</v>
      </c>
      <c r="F33" s="74" t="s">
        <v>31</v>
      </c>
      <c r="G33" s="74">
        <v>800</v>
      </c>
      <c r="H33" s="44" t="s">
        <v>12</v>
      </c>
      <c r="I33" s="76">
        <v>3</v>
      </c>
      <c r="J33" s="76" t="s">
        <v>32</v>
      </c>
      <c r="K33" s="77">
        <f>+C33*G33*I33*E33</f>
        <v>57600</v>
      </c>
      <c r="L33" s="86"/>
    </row>
    <row r="34" spans="1:12" s="50" customFormat="1" ht="21.75" customHeight="1">
      <c r="A34" s="78"/>
      <c r="B34" s="79" t="s">
        <v>28</v>
      </c>
      <c r="C34" s="80">
        <v>50</v>
      </c>
      <c r="D34" s="80" t="s">
        <v>27</v>
      </c>
      <c r="E34" s="81"/>
      <c r="F34" s="80"/>
      <c r="G34" s="80">
        <v>250</v>
      </c>
      <c r="H34" s="82" t="s">
        <v>12</v>
      </c>
      <c r="I34" s="83">
        <v>3</v>
      </c>
      <c r="J34" s="83" t="s">
        <v>29</v>
      </c>
      <c r="K34" s="84">
        <f>+C34*G34*I34</f>
        <v>37500</v>
      </c>
    </row>
    <row r="35" spans="1:12" s="50" customFormat="1" ht="21.75" customHeight="1">
      <c r="A35" s="33"/>
      <c r="B35" s="68" t="s">
        <v>52</v>
      </c>
      <c r="C35" s="69"/>
      <c r="D35" s="69"/>
      <c r="E35" s="70"/>
      <c r="F35" s="69"/>
      <c r="G35" s="69">
        <v>29000</v>
      </c>
      <c r="H35" s="37" t="s">
        <v>12</v>
      </c>
      <c r="I35" s="71">
        <v>1</v>
      </c>
      <c r="J35" s="71" t="s">
        <v>13</v>
      </c>
      <c r="K35" s="72">
        <f>+G35</f>
        <v>29000</v>
      </c>
    </row>
    <row r="36" spans="1:12" s="50" customFormat="1" ht="21.75" customHeight="1">
      <c r="A36" s="78"/>
      <c r="B36" s="79" t="s">
        <v>53</v>
      </c>
      <c r="C36" s="80">
        <v>50</v>
      </c>
      <c r="D36" s="80" t="s">
        <v>54</v>
      </c>
      <c r="E36" s="81"/>
      <c r="F36" s="80"/>
      <c r="G36" s="80">
        <v>1000</v>
      </c>
      <c r="H36" s="82" t="s">
        <v>12</v>
      </c>
      <c r="I36" s="83">
        <v>1</v>
      </c>
      <c r="J36" s="83" t="s">
        <v>13</v>
      </c>
      <c r="K36" s="84">
        <f>+G36*I36*C36</f>
        <v>50000</v>
      </c>
    </row>
    <row r="37" spans="1:12" s="50" customFormat="1" ht="21.75" customHeight="1">
      <c r="A37" s="33"/>
      <c r="B37" s="68" t="s">
        <v>55</v>
      </c>
      <c r="C37" s="69">
        <v>3</v>
      </c>
      <c r="D37" s="69" t="s">
        <v>27</v>
      </c>
      <c r="E37" s="70"/>
      <c r="F37" s="69"/>
      <c r="G37" s="69">
        <v>500</v>
      </c>
      <c r="H37" s="37" t="s">
        <v>12</v>
      </c>
      <c r="I37" s="71">
        <v>50</v>
      </c>
      <c r="J37" s="71" t="s">
        <v>13</v>
      </c>
      <c r="K37" s="72">
        <f>+C37*G37*I37</f>
        <v>75000</v>
      </c>
    </row>
    <row r="38" spans="1:12" s="50" customFormat="1" ht="21.75" customHeight="1">
      <c r="A38" s="33"/>
      <c r="B38" s="68" t="s">
        <v>56</v>
      </c>
      <c r="C38" s="71">
        <v>50</v>
      </c>
      <c r="D38" s="71" t="s">
        <v>54</v>
      </c>
      <c r="E38" s="70"/>
      <c r="F38" s="69"/>
      <c r="G38" s="69">
        <v>1000</v>
      </c>
      <c r="H38" s="37" t="s">
        <v>12</v>
      </c>
      <c r="I38" s="71"/>
      <c r="J38" s="71"/>
      <c r="K38" s="72">
        <f>+G38*C38</f>
        <v>50000</v>
      </c>
    </row>
    <row r="39" spans="1:12" s="50" customFormat="1" ht="72">
      <c r="A39" s="30"/>
      <c r="B39" s="31" t="s">
        <v>57</v>
      </c>
      <c r="C39" s="61" t="s">
        <v>15</v>
      </c>
      <c r="D39" s="28"/>
      <c r="E39" s="62"/>
      <c r="F39" s="28"/>
      <c r="G39" s="61"/>
      <c r="H39" s="28"/>
      <c r="I39" s="28"/>
      <c r="J39" s="28"/>
      <c r="K39" s="67">
        <f>SUM(K40:K47)</f>
        <v>252200</v>
      </c>
    </row>
    <row r="40" spans="1:12" s="50" customFormat="1" ht="21.75" customHeight="1">
      <c r="A40" s="33"/>
      <c r="B40" s="68" t="s">
        <v>51</v>
      </c>
      <c r="C40" s="69">
        <v>100</v>
      </c>
      <c r="D40" s="69" t="s">
        <v>27</v>
      </c>
      <c r="E40" s="70"/>
      <c r="F40" s="69"/>
      <c r="G40" s="69">
        <v>110</v>
      </c>
      <c r="H40" s="37" t="s">
        <v>12</v>
      </c>
      <c r="I40" s="71">
        <v>2</v>
      </c>
      <c r="J40" s="71" t="s">
        <v>13</v>
      </c>
      <c r="K40" s="72">
        <f>+C40*G40*I40</f>
        <v>22000</v>
      </c>
    </row>
    <row r="41" spans="1:12" s="50" customFormat="1" ht="21.75" customHeight="1">
      <c r="A41" s="33"/>
      <c r="B41" s="68" t="s">
        <v>28</v>
      </c>
      <c r="C41" s="69">
        <v>100</v>
      </c>
      <c r="D41" s="69" t="s">
        <v>27</v>
      </c>
      <c r="E41" s="70"/>
      <c r="F41" s="69"/>
      <c r="G41" s="69">
        <v>200</v>
      </c>
      <c r="H41" s="37" t="s">
        <v>12</v>
      </c>
      <c r="I41" s="71">
        <v>2</v>
      </c>
      <c r="J41" s="71" t="s">
        <v>29</v>
      </c>
      <c r="K41" s="72">
        <f>+C41*G41*I41</f>
        <v>40000</v>
      </c>
    </row>
    <row r="42" spans="1:12" s="50" customFormat="1" ht="21.75" customHeight="1">
      <c r="A42" s="33"/>
      <c r="B42" s="68" t="s">
        <v>30</v>
      </c>
      <c r="C42" s="69">
        <v>4</v>
      </c>
      <c r="D42" s="69" t="s">
        <v>27</v>
      </c>
      <c r="E42" s="70">
        <v>6</v>
      </c>
      <c r="F42" s="69" t="s">
        <v>31</v>
      </c>
      <c r="G42" s="69">
        <v>1000</v>
      </c>
      <c r="H42" s="37" t="s">
        <v>12</v>
      </c>
      <c r="I42" s="71">
        <v>1</v>
      </c>
      <c r="J42" s="71" t="s">
        <v>32</v>
      </c>
      <c r="K42" s="72">
        <f>+C42*E42*G42*I42</f>
        <v>24000</v>
      </c>
    </row>
    <row r="43" spans="1:12" s="50" customFormat="1" ht="21.75" customHeight="1">
      <c r="A43" s="33"/>
      <c r="B43" s="68" t="s">
        <v>33</v>
      </c>
      <c r="C43" s="69">
        <v>4</v>
      </c>
      <c r="D43" s="69" t="s">
        <v>27</v>
      </c>
      <c r="E43" s="70"/>
      <c r="F43" s="69"/>
      <c r="G43" s="69">
        <v>2000</v>
      </c>
      <c r="H43" s="37" t="s">
        <v>12</v>
      </c>
      <c r="I43" s="71">
        <v>1</v>
      </c>
      <c r="J43" s="71" t="s">
        <v>13</v>
      </c>
      <c r="K43" s="72">
        <f>+C43*G43*I43</f>
        <v>8000</v>
      </c>
    </row>
    <row r="44" spans="1:12" s="50" customFormat="1" ht="21.75" customHeight="1">
      <c r="A44" s="33"/>
      <c r="B44" s="68" t="s">
        <v>34</v>
      </c>
      <c r="C44" s="69">
        <v>2</v>
      </c>
      <c r="D44" s="69" t="s">
        <v>35</v>
      </c>
      <c r="E44" s="70"/>
      <c r="F44" s="69"/>
      <c r="G44" s="69">
        <v>1500</v>
      </c>
      <c r="H44" s="37" t="s">
        <v>12</v>
      </c>
      <c r="I44" s="71">
        <v>2</v>
      </c>
      <c r="J44" s="71" t="s">
        <v>36</v>
      </c>
      <c r="K44" s="72">
        <f>+C44*G44*I44</f>
        <v>6000</v>
      </c>
    </row>
    <row r="45" spans="1:12" s="50" customFormat="1" ht="21.75" customHeight="1">
      <c r="A45" s="33"/>
      <c r="B45" s="68" t="s">
        <v>52</v>
      </c>
      <c r="C45" s="69"/>
      <c r="D45" s="69"/>
      <c r="E45" s="70"/>
      <c r="F45" s="69"/>
      <c r="G45" s="69">
        <v>1100</v>
      </c>
      <c r="H45" s="37" t="s">
        <v>12</v>
      </c>
      <c r="I45" s="71">
        <v>2</v>
      </c>
      <c r="J45" s="71" t="s">
        <v>13</v>
      </c>
      <c r="K45" s="72">
        <f>+G45*I45</f>
        <v>2200</v>
      </c>
    </row>
    <row r="46" spans="1:12" s="50" customFormat="1" ht="21.75" customHeight="1">
      <c r="A46" s="33"/>
      <c r="B46" s="68" t="s">
        <v>58</v>
      </c>
      <c r="C46" s="69"/>
      <c r="D46" s="69"/>
      <c r="E46" s="70"/>
      <c r="F46" s="69"/>
      <c r="G46" s="69">
        <v>100000</v>
      </c>
      <c r="H46" s="37" t="s">
        <v>12</v>
      </c>
      <c r="I46" s="71"/>
      <c r="J46" s="71"/>
      <c r="K46" s="72">
        <f>+G46</f>
        <v>100000</v>
      </c>
    </row>
    <row r="47" spans="1:12" s="50" customFormat="1" ht="21.75" customHeight="1">
      <c r="A47" s="33"/>
      <c r="B47" s="68" t="s">
        <v>59</v>
      </c>
      <c r="C47" s="69"/>
      <c r="D47" s="69"/>
      <c r="E47" s="70"/>
      <c r="F47" s="69"/>
      <c r="G47" s="69">
        <v>50000</v>
      </c>
      <c r="H47" s="37" t="s">
        <v>12</v>
      </c>
      <c r="I47" s="71"/>
      <c r="J47" s="71"/>
      <c r="K47" s="72">
        <f>+G47</f>
        <v>50000</v>
      </c>
    </row>
    <row r="48" spans="1:12" s="50" customFormat="1" ht="72">
      <c r="A48" s="30"/>
      <c r="B48" s="31" t="s">
        <v>60</v>
      </c>
      <c r="C48" s="61" t="s">
        <v>15</v>
      </c>
      <c r="D48" s="28"/>
      <c r="E48" s="62"/>
      <c r="F48" s="28"/>
      <c r="G48" s="61"/>
      <c r="H48" s="28"/>
      <c r="I48" s="28"/>
      <c r="J48" s="28"/>
      <c r="K48" s="67">
        <f>SUM(K49:K56)</f>
        <v>202200</v>
      </c>
    </row>
    <row r="49" spans="1:11" s="50" customFormat="1" ht="21.75" customHeight="1">
      <c r="A49" s="33"/>
      <c r="B49" s="68" t="s">
        <v>51</v>
      </c>
      <c r="C49" s="69">
        <v>50</v>
      </c>
      <c r="D49" s="69" t="s">
        <v>27</v>
      </c>
      <c r="E49" s="70"/>
      <c r="F49" s="69"/>
      <c r="G49" s="69">
        <v>120</v>
      </c>
      <c r="H49" s="37" t="s">
        <v>12</v>
      </c>
      <c r="I49" s="71">
        <v>3</v>
      </c>
      <c r="J49" s="71" t="s">
        <v>13</v>
      </c>
      <c r="K49" s="72">
        <f>+C49*G49*I49</f>
        <v>18000</v>
      </c>
    </row>
    <row r="50" spans="1:11" s="50" customFormat="1" ht="21.75" customHeight="1">
      <c r="A50" s="33"/>
      <c r="B50" s="68" t="s">
        <v>61</v>
      </c>
      <c r="C50" s="69"/>
      <c r="D50" s="69"/>
      <c r="E50" s="70"/>
      <c r="F50" s="69"/>
      <c r="G50" s="69">
        <v>50000</v>
      </c>
      <c r="H50" s="37" t="s">
        <v>12</v>
      </c>
      <c r="I50" s="71">
        <v>1</v>
      </c>
      <c r="J50" s="71" t="s">
        <v>13</v>
      </c>
      <c r="K50" s="72">
        <f>+G50*I50</f>
        <v>50000</v>
      </c>
    </row>
    <row r="51" spans="1:11" s="50" customFormat="1" ht="21.75" customHeight="1">
      <c r="A51" s="40"/>
      <c r="B51" s="73" t="s">
        <v>52</v>
      </c>
      <c r="C51" s="74"/>
      <c r="D51" s="74"/>
      <c r="E51" s="75"/>
      <c r="F51" s="74"/>
      <c r="G51" s="74">
        <v>3900</v>
      </c>
      <c r="H51" s="44" t="s">
        <v>12</v>
      </c>
      <c r="I51" s="76">
        <v>1</v>
      </c>
      <c r="J51" s="76" t="s">
        <v>13</v>
      </c>
      <c r="K51" s="77">
        <f>+G51*I51</f>
        <v>3900</v>
      </c>
    </row>
    <row r="52" spans="1:11" s="50" customFormat="1" ht="21.75" customHeight="1">
      <c r="A52" s="78"/>
      <c r="B52" s="79" t="s">
        <v>28</v>
      </c>
      <c r="C52" s="80">
        <v>50</v>
      </c>
      <c r="D52" s="80" t="s">
        <v>27</v>
      </c>
      <c r="E52" s="81"/>
      <c r="F52" s="80"/>
      <c r="G52" s="80">
        <v>250</v>
      </c>
      <c r="H52" s="82" t="s">
        <v>12</v>
      </c>
      <c r="I52" s="83">
        <v>3</v>
      </c>
      <c r="J52" s="83" t="s">
        <v>29</v>
      </c>
      <c r="K52" s="84">
        <f>+C52*G52*I52</f>
        <v>37500</v>
      </c>
    </row>
    <row r="53" spans="1:11" s="50" customFormat="1" ht="21.75" customHeight="1">
      <c r="A53" s="33"/>
      <c r="B53" s="68" t="s">
        <v>30</v>
      </c>
      <c r="C53" s="69">
        <v>4</v>
      </c>
      <c r="D53" s="69" t="s">
        <v>27</v>
      </c>
      <c r="E53" s="70">
        <v>6</v>
      </c>
      <c r="F53" s="69" t="s">
        <v>31</v>
      </c>
      <c r="G53" s="69">
        <v>1200</v>
      </c>
      <c r="H53" s="37" t="s">
        <v>12</v>
      </c>
      <c r="I53" s="71">
        <v>1</v>
      </c>
      <c r="J53" s="71" t="s">
        <v>32</v>
      </c>
      <c r="K53" s="72">
        <f>+C53*E53*G53*I53</f>
        <v>28800</v>
      </c>
    </row>
    <row r="54" spans="1:11" s="50" customFormat="1" ht="21.75" customHeight="1">
      <c r="A54" s="33"/>
      <c r="B54" s="68" t="s">
        <v>33</v>
      </c>
      <c r="C54" s="69">
        <v>4</v>
      </c>
      <c r="D54" s="69" t="s">
        <v>27</v>
      </c>
      <c r="E54" s="70"/>
      <c r="F54" s="69"/>
      <c r="G54" s="69">
        <v>2000</v>
      </c>
      <c r="H54" s="37" t="s">
        <v>12</v>
      </c>
      <c r="I54" s="71">
        <v>1</v>
      </c>
      <c r="J54" s="71" t="s">
        <v>13</v>
      </c>
      <c r="K54" s="72">
        <f>+C54*G54*I54</f>
        <v>8000</v>
      </c>
    </row>
    <row r="55" spans="1:11" s="50" customFormat="1" ht="21.75" customHeight="1">
      <c r="A55" s="78"/>
      <c r="B55" s="79" t="s">
        <v>34</v>
      </c>
      <c r="C55" s="80">
        <v>2</v>
      </c>
      <c r="D55" s="80" t="s">
        <v>35</v>
      </c>
      <c r="E55" s="81"/>
      <c r="F55" s="80"/>
      <c r="G55" s="80">
        <v>1500</v>
      </c>
      <c r="H55" s="82" t="s">
        <v>12</v>
      </c>
      <c r="I55" s="83">
        <v>2</v>
      </c>
      <c r="J55" s="83" t="s">
        <v>36</v>
      </c>
      <c r="K55" s="84">
        <f>+C55*G55*I55</f>
        <v>6000</v>
      </c>
    </row>
    <row r="56" spans="1:11" s="50" customFormat="1" ht="21.75" customHeight="1">
      <c r="A56" s="33"/>
      <c r="B56" s="68" t="s">
        <v>59</v>
      </c>
      <c r="C56" s="69"/>
      <c r="D56" s="69"/>
      <c r="E56" s="70"/>
      <c r="F56" s="69"/>
      <c r="G56" s="69">
        <v>50000</v>
      </c>
      <c r="H56" s="37" t="s">
        <v>12</v>
      </c>
      <c r="I56" s="71"/>
      <c r="J56" s="71"/>
      <c r="K56" s="72">
        <f>+G56</f>
        <v>50000</v>
      </c>
    </row>
    <row r="57" spans="1:11" s="50" customFormat="1" ht="72">
      <c r="A57" s="30"/>
      <c r="B57" s="31" t="s">
        <v>62</v>
      </c>
      <c r="C57" s="61" t="s">
        <v>15</v>
      </c>
      <c r="D57" s="28"/>
      <c r="E57" s="62"/>
      <c r="F57" s="28"/>
      <c r="G57" s="61"/>
      <c r="H57" s="28"/>
      <c r="I57" s="28"/>
      <c r="J57" s="28"/>
      <c r="K57" s="67">
        <f>SUM(K58:K66)</f>
        <v>452200</v>
      </c>
    </row>
    <row r="58" spans="1:11" s="50" customFormat="1" ht="21.75" customHeight="1">
      <c r="A58" s="33"/>
      <c r="B58" s="68" t="s">
        <v>28</v>
      </c>
      <c r="C58" s="69">
        <v>50</v>
      </c>
      <c r="D58" s="69" t="s">
        <v>27</v>
      </c>
      <c r="E58" s="70"/>
      <c r="F58" s="69"/>
      <c r="G58" s="69">
        <v>250</v>
      </c>
      <c r="H58" s="37" t="s">
        <v>12</v>
      </c>
      <c r="I58" s="71">
        <v>2</v>
      </c>
      <c r="J58" s="71" t="s">
        <v>29</v>
      </c>
      <c r="K58" s="72">
        <f>+C58*G58*I58</f>
        <v>25000</v>
      </c>
    </row>
    <row r="59" spans="1:11" s="50" customFormat="1" ht="21.75" customHeight="1">
      <c r="A59" s="33"/>
      <c r="B59" s="68" t="s">
        <v>51</v>
      </c>
      <c r="C59" s="69">
        <v>50</v>
      </c>
      <c r="D59" s="69" t="s">
        <v>27</v>
      </c>
      <c r="E59" s="70"/>
      <c r="F59" s="69"/>
      <c r="G59" s="69">
        <v>250</v>
      </c>
      <c r="H59" s="37" t="s">
        <v>12</v>
      </c>
      <c r="I59" s="71">
        <v>2</v>
      </c>
      <c r="J59" s="71" t="s">
        <v>13</v>
      </c>
      <c r="K59" s="72">
        <f>+C59*G59*I59</f>
        <v>25000</v>
      </c>
    </row>
    <row r="60" spans="1:11" s="50" customFormat="1" ht="21.75" customHeight="1">
      <c r="A60" s="33"/>
      <c r="B60" s="68" t="s">
        <v>52</v>
      </c>
      <c r="C60" s="69"/>
      <c r="D60" s="69"/>
      <c r="E60" s="70"/>
      <c r="F60" s="69"/>
      <c r="G60" s="69">
        <v>4700</v>
      </c>
      <c r="H60" s="37" t="s">
        <v>12</v>
      </c>
      <c r="I60" s="71">
        <v>2</v>
      </c>
      <c r="J60" s="71" t="s">
        <v>13</v>
      </c>
      <c r="K60" s="72">
        <f>+G60*I60</f>
        <v>9400</v>
      </c>
    </row>
    <row r="61" spans="1:11" s="50" customFormat="1" ht="21.75" customHeight="1">
      <c r="A61" s="33"/>
      <c r="B61" s="68" t="s">
        <v>30</v>
      </c>
      <c r="C61" s="69">
        <v>4</v>
      </c>
      <c r="D61" s="69" t="s">
        <v>27</v>
      </c>
      <c r="E61" s="70">
        <v>6</v>
      </c>
      <c r="F61" s="69" t="s">
        <v>31</v>
      </c>
      <c r="G61" s="69">
        <v>1200</v>
      </c>
      <c r="H61" s="37" t="s">
        <v>12</v>
      </c>
      <c r="I61" s="71">
        <v>1</v>
      </c>
      <c r="J61" s="71" t="s">
        <v>32</v>
      </c>
      <c r="K61" s="72">
        <f>+C61*E61*G61</f>
        <v>28800</v>
      </c>
    </row>
    <row r="62" spans="1:11" s="50" customFormat="1" ht="21.75" customHeight="1">
      <c r="A62" s="33"/>
      <c r="B62" s="68" t="s">
        <v>33</v>
      </c>
      <c r="C62" s="69">
        <v>4</v>
      </c>
      <c r="D62" s="69" t="s">
        <v>27</v>
      </c>
      <c r="E62" s="70"/>
      <c r="F62" s="69"/>
      <c r="G62" s="69">
        <v>2000</v>
      </c>
      <c r="H62" s="37" t="s">
        <v>12</v>
      </c>
      <c r="I62" s="71">
        <v>1</v>
      </c>
      <c r="J62" s="71" t="s">
        <v>13</v>
      </c>
      <c r="K62" s="72">
        <f>+C62*G62</f>
        <v>8000</v>
      </c>
    </row>
    <row r="63" spans="1:11" s="50" customFormat="1" ht="22.5" customHeight="1">
      <c r="A63" s="33"/>
      <c r="B63" s="68" t="s">
        <v>34</v>
      </c>
      <c r="C63" s="69">
        <v>2</v>
      </c>
      <c r="D63" s="69" t="s">
        <v>35</v>
      </c>
      <c r="E63" s="70"/>
      <c r="F63" s="69"/>
      <c r="G63" s="69">
        <v>1500</v>
      </c>
      <c r="H63" s="37" t="s">
        <v>12</v>
      </c>
      <c r="I63" s="71">
        <v>2</v>
      </c>
      <c r="J63" s="71" t="s">
        <v>36</v>
      </c>
      <c r="K63" s="72">
        <f>+C63*G63*I63</f>
        <v>6000</v>
      </c>
    </row>
    <row r="64" spans="1:11" s="50" customFormat="1" ht="21.75" customHeight="1">
      <c r="A64" s="33"/>
      <c r="B64" s="68" t="s">
        <v>61</v>
      </c>
      <c r="C64" s="69"/>
      <c r="D64" s="69"/>
      <c r="E64" s="70"/>
      <c r="F64" s="69"/>
      <c r="G64" s="69">
        <v>50000</v>
      </c>
      <c r="H64" s="37" t="s">
        <v>12</v>
      </c>
      <c r="I64" s="71">
        <v>1</v>
      </c>
      <c r="J64" s="71" t="s">
        <v>13</v>
      </c>
      <c r="K64" s="72">
        <f>+G64</f>
        <v>50000</v>
      </c>
    </row>
    <row r="65" spans="1:11" s="50" customFormat="1" ht="21.75" customHeight="1">
      <c r="A65" s="33"/>
      <c r="B65" s="68" t="s">
        <v>63</v>
      </c>
      <c r="C65" s="69"/>
      <c r="D65" s="69"/>
      <c r="E65" s="70"/>
      <c r="F65" s="69"/>
      <c r="G65" s="69">
        <v>100000</v>
      </c>
      <c r="H65" s="37" t="s">
        <v>12</v>
      </c>
      <c r="I65" s="71"/>
      <c r="J65" s="71"/>
      <c r="K65" s="72">
        <f>+G65</f>
        <v>100000</v>
      </c>
    </row>
    <row r="66" spans="1:11" s="50" customFormat="1" ht="21.75" customHeight="1">
      <c r="A66" s="33"/>
      <c r="B66" s="68" t="s">
        <v>64</v>
      </c>
      <c r="C66" s="69"/>
      <c r="D66" s="69"/>
      <c r="E66" s="70"/>
      <c r="F66" s="69"/>
      <c r="G66" s="69">
        <v>200000</v>
      </c>
      <c r="H66" s="37" t="s">
        <v>12</v>
      </c>
      <c r="I66" s="71"/>
      <c r="J66" s="71"/>
      <c r="K66" s="72">
        <f>+G66</f>
        <v>200000</v>
      </c>
    </row>
    <row r="67" spans="1:11" s="50" customFormat="1" ht="96">
      <c r="A67" s="30"/>
      <c r="B67" s="31" t="s">
        <v>65</v>
      </c>
      <c r="C67" s="61" t="s">
        <v>15</v>
      </c>
      <c r="D67" s="28"/>
      <c r="E67" s="62"/>
      <c r="F67" s="28"/>
      <c r="G67" s="61"/>
      <c r="H67" s="28"/>
      <c r="I67" s="28"/>
      <c r="J67" s="28"/>
      <c r="K67" s="67">
        <f>SUM(K68:K78)</f>
        <v>293000</v>
      </c>
    </row>
    <row r="68" spans="1:11" s="50" customFormat="1" ht="24">
      <c r="A68" s="40"/>
      <c r="B68" s="73" t="s">
        <v>30</v>
      </c>
      <c r="C68" s="74">
        <v>2</v>
      </c>
      <c r="D68" s="74" t="s">
        <v>27</v>
      </c>
      <c r="E68" s="75">
        <v>6</v>
      </c>
      <c r="F68" s="74" t="s">
        <v>31</v>
      </c>
      <c r="G68" s="74">
        <v>1000</v>
      </c>
      <c r="H68" s="44" t="s">
        <v>12</v>
      </c>
      <c r="I68" s="76">
        <v>2</v>
      </c>
      <c r="J68" s="76" t="s">
        <v>32</v>
      </c>
      <c r="K68" s="77">
        <f>C68*E68*G68*I68</f>
        <v>24000</v>
      </c>
    </row>
    <row r="69" spans="1:11" s="50" customFormat="1" ht="24">
      <c r="A69" s="78"/>
      <c r="B69" s="79" t="s">
        <v>28</v>
      </c>
      <c r="C69" s="80">
        <v>100</v>
      </c>
      <c r="D69" s="80" t="s">
        <v>27</v>
      </c>
      <c r="E69" s="81"/>
      <c r="F69" s="80"/>
      <c r="G69" s="80">
        <v>250</v>
      </c>
      <c r="H69" s="82" t="s">
        <v>12</v>
      </c>
      <c r="I69" s="83">
        <v>3</v>
      </c>
      <c r="J69" s="83" t="s">
        <v>29</v>
      </c>
      <c r="K69" s="84">
        <f>+C69*G69*I69</f>
        <v>75000</v>
      </c>
    </row>
    <row r="70" spans="1:11" s="50" customFormat="1" ht="24">
      <c r="A70" s="33"/>
      <c r="B70" s="68" t="s">
        <v>52</v>
      </c>
      <c r="C70" s="69"/>
      <c r="D70" s="69"/>
      <c r="E70" s="70"/>
      <c r="F70" s="69"/>
      <c r="G70" s="69">
        <v>2000</v>
      </c>
      <c r="H70" s="37" t="s">
        <v>12</v>
      </c>
      <c r="I70" s="71">
        <v>2</v>
      </c>
      <c r="J70" s="71" t="s">
        <v>13</v>
      </c>
      <c r="K70" s="72">
        <f>+G70*I70</f>
        <v>4000</v>
      </c>
    </row>
    <row r="71" spans="1:11" s="50" customFormat="1" ht="24">
      <c r="A71" s="33"/>
      <c r="B71" s="68" t="s">
        <v>51</v>
      </c>
      <c r="C71" s="69">
        <v>50</v>
      </c>
      <c r="D71" s="69" t="s">
        <v>27</v>
      </c>
      <c r="E71" s="70"/>
      <c r="F71" s="69"/>
      <c r="G71" s="69">
        <v>100</v>
      </c>
      <c r="H71" s="37" t="s">
        <v>12</v>
      </c>
      <c r="I71" s="71">
        <v>3</v>
      </c>
      <c r="J71" s="71" t="s">
        <v>13</v>
      </c>
      <c r="K71" s="72">
        <f>+C71*G71*I71</f>
        <v>15000</v>
      </c>
    </row>
    <row r="72" spans="1:11" s="50" customFormat="1" ht="24">
      <c r="A72" s="78"/>
      <c r="B72" s="79" t="s">
        <v>66</v>
      </c>
      <c r="C72" s="80"/>
      <c r="D72" s="80"/>
      <c r="E72" s="81"/>
      <c r="F72" s="80"/>
      <c r="G72" s="80">
        <v>10000</v>
      </c>
      <c r="H72" s="82" t="s">
        <v>12</v>
      </c>
      <c r="I72" s="83"/>
      <c r="J72" s="83"/>
      <c r="K72" s="84">
        <f>+G72</f>
        <v>10000</v>
      </c>
    </row>
    <row r="73" spans="1:11" s="50" customFormat="1" ht="24">
      <c r="A73" s="33"/>
      <c r="B73" s="68" t="s">
        <v>67</v>
      </c>
      <c r="C73" s="69">
        <v>6</v>
      </c>
      <c r="D73" s="69" t="s">
        <v>68</v>
      </c>
      <c r="E73" s="70"/>
      <c r="F73" s="69"/>
      <c r="G73" s="69">
        <v>10000</v>
      </c>
      <c r="H73" s="37" t="s">
        <v>12</v>
      </c>
      <c r="I73" s="71"/>
      <c r="J73" s="71"/>
      <c r="K73" s="72">
        <f>+C73*G73</f>
        <v>60000</v>
      </c>
    </row>
    <row r="74" spans="1:11" s="50" customFormat="1" ht="24">
      <c r="A74" s="33"/>
      <c r="B74" s="68" t="s">
        <v>69</v>
      </c>
      <c r="C74" s="69"/>
      <c r="D74" s="69"/>
      <c r="E74" s="70"/>
      <c r="F74" s="69"/>
      <c r="G74" s="69">
        <v>3000</v>
      </c>
      <c r="H74" s="37" t="s">
        <v>12</v>
      </c>
      <c r="I74" s="71"/>
      <c r="J74" s="71"/>
      <c r="K74" s="72">
        <f>+G74</f>
        <v>3000</v>
      </c>
    </row>
    <row r="75" spans="1:11" s="50" customFormat="1" ht="24">
      <c r="A75" s="33"/>
      <c r="B75" s="68" t="s">
        <v>56</v>
      </c>
      <c r="C75" s="69"/>
      <c r="D75" s="69"/>
      <c r="E75" s="70"/>
      <c r="F75" s="69"/>
      <c r="G75" s="69">
        <v>28000</v>
      </c>
      <c r="H75" s="37" t="s">
        <v>12</v>
      </c>
      <c r="I75" s="71"/>
      <c r="J75" s="71"/>
      <c r="K75" s="72">
        <f>+G75</f>
        <v>28000</v>
      </c>
    </row>
    <row r="76" spans="1:11" s="50" customFormat="1" ht="24">
      <c r="A76" s="33"/>
      <c r="B76" s="68" t="s">
        <v>70</v>
      </c>
      <c r="C76" s="69"/>
      <c r="D76" s="69"/>
      <c r="E76" s="70"/>
      <c r="F76" s="69"/>
      <c r="G76" s="69">
        <v>10000</v>
      </c>
      <c r="H76" s="37" t="s">
        <v>12</v>
      </c>
      <c r="I76" s="71">
        <v>1</v>
      </c>
      <c r="J76" s="71" t="s">
        <v>13</v>
      </c>
      <c r="K76" s="72">
        <f>+G76</f>
        <v>10000</v>
      </c>
    </row>
    <row r="77" spans="1:11" s="50" customFormat="1" ht="48">
      <c r="A77" s="33"/>
      <c r="B77" s="68" t="s">
        <v>71</v>
      </c>
      <c r="C77" s="69">
        <v>18</v>
      </c>
      <c r="D77" s="69" t="s">
        <v>54</v>
      </c>
      <c r="E77" s="70"/>
      <c r="F77" s="69"/>
      <c r="G77" s="69">
        <v>3000</v>
      </c>
      <c r="H77" s="37" t="s">
        <v>12</v>
      </c>
      <c r="I77" s="71"/>
      <c r="J77" s="71"/>
      <c r="K77" s="72">
        <f>+C77*G77</f>
        <v>54000</v>
      </c>
    </row>
    <row r="78" spans="1:11" s="50" customFormat="1" ht="48">
      <c r="A78" s="33"/>
      <c r="B78" s="68" t="s">
        <v>72</v>
      </c>
      <c r="C78" s="69"/>
      <c r="D78" s="69"/>
      <c r="E78" s="70"/>
      <c r="F78" s="69"/>
      <c r="G78" s="69">
        <v>10000</v>
      </c>
      <c r="H78" s="37" t="s">
        <v>12</v>
      </c>
      <c r="I78" s="71"/>
      <c r="J78" s="71"/>
      <c r="K78" s="72">
        <f>+G78</f>
        <v>10000</v>
      </c>
    </row>
    <row r="79" spans="1:11" s="50" customFormat="1" ht="48">
      <c r="A79" s="30"/>
      <c r="B79" s="31" t="s">
        <v>73</v>
      </c>
      <c r="C79" s="61" t="s">
        <v>15</v>
      </c>
      <c r="D79" s="28"/>
      <c r="E79" s="62"/>
      <c r="F79" s="28"/>
      <c r="G79" s="61"/>
      <c r="H79" s="28"/>
      <c r="I79" s="28"/>
      <c r="J79" s="28"/>
      <c r="K79" s="67">
        <f>SUM(K80:K86)</f>
        <v>96500</v>
      </c>
    </row>
    <row r="80" spans="1:11" s="50" customFormat="1" ht="24">
      <c r="A80" s="33"/>
      <c r="B80" s="68" t="s">
        <v>74</v>
      </c>
      <c r="C80" s="69">
        <v>2</v>
      </c>
      <c r="D80" s="69" t="s">
        <v>27</v>
      </c>
      <c r="E80" s="70">
        <v>6</v>
      </c>
      <c r="F80" s="69" t="s">
        <v>31</v>
      </c>
      <c r="G80" s="69">
        <v>800</v>
      </c>
      <c r="H80" s="37" t="s">
        <v>12</v>
      </c>
      <c r="I80" s="71">
        <v>2</v>
      </c>
      <c r="J80" s="71" t="s">
        <v>32</v>
      </c>
      <c r="K80" s="72">
        <f>C80*E80*G80*I80</f>
        <v>19200</v>
      </c>
    </row>
    <row r="81" spans="1:11" s="50" customFormat="1" ht="24">
      <c r="A81" s="33"/>
      <c r="B81" s="68" t="s">
        <v>28</v>
      </c>
      <c r="C81" s="69">
        <v>50</v>
      </c>
      <c r="D81" s="69" t="s">
        <v>27</v>
      </c>
      <c r="E81" s="70"/>
      <c r="F81" s="69"/>
      <c r="G81" s="69">
        <v>250</v>
      </c>
      <c r="H81" s="37" t="s">
        <v>12</v>
      </c>
      <c r="I81" s="71">
        <v>3</v>
      </c>
      <c r="J81" s="71" t="s">
        <v>29</v>
      </c>
      <c r="K81" s="72">
        <f>+C81*G81*I81</f>
        <v>37500</v>
      </c>
    </row>
    <row r="82" spans="1:11" s="50" customFormat="1" ht="24">
      <c r="A82" s="33"/>
      <c r="B82" s="68" t="s">
        <v>52</v>
      </c>
      <c r="C82" s="69"/>
      <c r="D82" s="69"/>
      <c r="E82" s="70"/>
      <c r="F82" s="69"/>
      <c r="G82" s="69">
        <v>4200</v>
      </c>
      <c r="H82" s="37" t="s">
        <v>12</v>
      </c>
      <c r="I82" s="71">
        <v>2</v>
      </c>
      <c r="J82" s="71" t="s">
        <v>13</v>
      </c>
      <c r="K82" s="72">
        <f>+G82*I82</f>
        <v>8400</v>
      </c>
    </row>
    <row r="83" spans="1:11" s="50" customFormat="1" ht="24">
      <c r="A83" s="33"/>
      <c r="B83" s="68" t="s">
        <v>51</v>
      </c>
      <c r="C83" s="69">
        <v>50</v>
      </c>
      <c r="D83" s="69" t="s">
        <v>27</v>
      </c>
      <c r="E83" s="70"/>
      <c r="F83" s="69"/>
      <c r="G83" s="69">
        <v>50</v>
      </c>
      <c r="H83" s="37" t="s">
        <v>12</v>
      </c>
      <c r="I83" s="71">
        <v>4</v>
      </c>
      <c r="J83" s="71" t="s">
        <v>13</v>
      </c>
      <c r="K83" s="72">
        <f>+C83*G83*I83</f>
        <v>10000</v>
      </c>
    </row>
    <row r="84" spans="1:11" s="50" customFormat="1" ht="24">
      <c r="A84" s="33"/>
      <c r="B84" s="68" t="s">
        <v>56</v>
      </c>
      <c r="C84" s="69"/>
      <c r="D84" s="69"/>
      <c r="E84" s="70"/>
      <c r="F84" s="69"/>
      <c r="G84" s="69">
        <v>10000</v>
      </c>
      <c r="H84" s="37" t="s">
        <v>12</v>
      </c>
      <c r="I84" s="71"/>
      <c r="J84" s="71"/>
      <c r="K84" s="71">
        <f>+G84</f>
        <v>10000</v>
      </c>
    </row>
    <row r="85" spans="1:11" s="50" customFormat="1" ht="24">
      <c r="A85" s="33"/>
      <c r="B85" s="68" t="s">
        <v>69</v>
      </c>
      <c r="C85" s="69"/>
      <c r="D85" s="69"/>
      <c r="E85" s="70"/>
      <c r="F85" s="69"/>
      <c r="G85" s="69">
        <v>1400</v>
      </c>
      <c r="H85" s="37" t="s">
        <v>12</v>
      </c>
      <c r="I85" s="71"/>
      <c r="J85" s="71"/>
      <c r="K85" s="71">
        <f>+G85</f>
        <v>1400</v>
      </c>
    </row>
    <row r="86" spans="1:11" s="50" customFormat="1" ht="24">
      <c r="A86" s="40"/>
      <c r="B86" s="73" t="s">
        <v>75</v>
      </c>
      <c r="C86" s="74"/>
      <c r="D86" s="74"/>
      <c r="E86" s="75"/>
      <c r="F86" s="74"/>
      <c r="G86" s="74">
        <v>10000</v>
      </c>
      <c r="H86" s="44" t="s">
        <v>12</v>
      </c>
      <c r="I86" s="76"/>
      <c r="J86" s="76"/>
      <c r="K86" s="76">
        <f>+G86</f>
        <v>10000</v>
      </c>
    </row>
    <row r="87" spans="1:11" s="50" customFormat="1" ht="123" customHeight="1">
      <c r="A87" s="87"/>
      <c r="B87" s="88" t="s">
        <v>76</v>
      </c>
      <c r="C87" s="89" t="s">
        <v>15</v>
      </c>
      <c r="D87" s="90"/>
      <c r="E87" s="91"/>
      <c r="F87" s="90"/>
      <c r="G87" s="89"/>
      <c r="H87" s="90"/>
      <c r="I87" s="90"/>
      <c r="J87" s="90"/>
      <c r="K87" s="92">
        <f>SUM(K88:K96)</f>
        <v>175000</v>
      </c>
    </row>
    <row r="88" spans="1:11" s="50" customFormat="1" ht="24">
      <c r="A88" s="33"/>
      <c r="B88" s="68" t="s">
        <v>28</v>
      </c>
      <c r="C88" s="69">
        <v>80</v>
      </c>
      <c r="D88" s="69" t="s">
        <v>27</v>
      </c>
      <c r="E88" s="70"/>
      <c r="F88" s="69"/>
      <c r="G88" s="69">
        <v>250</v>
      </c>
      <c r="H88" s="37" t="s">
        <v>12</v>
      </c>
      <c r="I88" s="71">
        <v>4</v>
      </c>
      <c r="J88" s="71" t="s">
        <v>29</v>
      </c>
      <c r="K88" s="72">
        <f>+C88*G88*I88</f>
        <v>80000</v>
      </c>
    </row>
    <row r="89" spans="1:11" s="50" customFormat="1" ht="24">
      <c r="A89" s="33"/>
      <c r="B89" s="68" t="s">
        <v>51</v>
      </c>
      <c r="C89" s="69">
        <v>50</v>
      </c>
      <c r="D89" s="69" t="s">
        <v>27</v>
      </c>
      <c r="E89" s="70"/>
      <c r="F89" s="69"/>
      <c r="G89" s="69">
        <v>150</v>
      </c>
      <c r="H89" s="37" t="s">
        <v>12</v>
      </c>
      <c r="I89" s="71">
        <v>3</v>
      </c>
      <c r="J89" s="71" t="s">
        <v>13</v>
      </c>
      <c r="K89" s="72">
        <f>+C89*G89*I89</f>
        <v>22500</v>
      </c>
    </row>
    <row r="90" spans="1:11" s="50" customFormat="1" ht="24">
      <c r="A90" s="33"/>
      <c r="B90" s="68" t="s">
        <v>77</v>
      </c>
      <c r="C90" s="69"/>
      <c r="D90" s="69"/>
      <c r="E90" s="70"/>
      <c r="F90" s="69"/>
      <c r="G90" s="69">
        <v>10000</v>
      </c>
      <c r="H90" s="37" t="s">
        <v>12</v>
      </c>
      <c r="I90" s="71">
        <v>2</v>
      </c>
      <c r="J90" s="71" t="s">
        <v>13</v>
      </c>
      <c r="K90" s="72">
        <f>+G90*I90</f>
        <v>20000</v>
      </c>
    </row>
    <row r="91" spans="1:11" s="50" customFormat="1" ht="24">
      <c r="A91" s="33"/>
      <c r="B91" s="68" t="s">
        <v>30</v>
      </c>
      <c r="C91" s="69">
        <v>3</v>
      </c>
      <c r="D91" s="69" t="s">
        <v>27</v>
      </c>
      <c r="E91" s="70">
        <v>6</v>
      </c>
      <c r="F91" s="69" t="s">
        <v>31</v>
      </c>
      <c r="G91" s="69">
        <v>1200</v>
      </c>
      <c r="H91" s="37" t="s">
        <v>12</v>
      </c>
      <c r="I91" s="71">
        <v>1</v>
      </c>
      <c r="J91" s="71" t="s">
        <v>32</v>
      </c>
      <c r="K91" s="72">
        <f>C91*E91*G91*I91</f>
        <v>21600</v>
      </c>
    </row>
    <row r="92" spans="1:11" s="50" customFormat="1" ht="24">
      <c r="A92" s="33"/>
      <c r="B92" s="68" t="s">
        <v>33</v>
      </c>
      <c r="C92" s="69">
        <v>3</v>
      </c>
      <c r="D92" s="69" t="s">
        <v>27</v>
      </c>
      <c r="E92" s="70"/>
      <c r="F92" s="69"/>
      <c r="G92" s="69">
        <v>1200</v>
      </c>
      <c r="H92" s="37" t="s">
        <v>12</v>
      </c>
      <c r="I92" s="71">
        <v>1</v>
      </c>
      <c r="J92" s="71" t="s">
        <v>13</v>
      </c>
      <c r="K92" s="72">
        <f>+C92*G92*I92</f>
        <v>3600</v>
      </c>
    </row>
    <row r="93" spans="1:11" s="50" customFormat="1" ht="24">
      <c r="A93" s="33"/>
      <c r="B93" s="68" t="s">
        <v>34</v>
      </c>
      <c r="C93" s="69">
        <v>1</v>
      </c>
      <c r="D93" s="69" t="s">
        <v>35</v>
      </c>
      <c r="E93" s="70"/>
      <c r="F93" s="69"/>
      <c r="G93" s="69">
        <v>1400</v>
      </c>
      <c r="H93" s="37" t="s">
        <v>12</v>
      </c>
      <c r="I93" s="71">
        <v>3</v>
      </c>
      <c r="J93" s="71" t="s">
        <v>36</v>
      </c>
      <c r="K93" s="72">
        <f>+C93*G93*I93</f>
        <v>4200</v>
      </c>
    </row>
    <row r="94" spans="1:11" s="50" customFormat="1" ht="24">
      <c r="A94" s="33"/>
      <c r="B94" s="68" t="s">
        <v>52</v>
      </c>
      <c r="C94" s="69"/>
      <c r="D94" s="69"/>
      <c r="E94" s="70"/>
      <c r="F94" s="69"/>
      <c r="G94" s="69">
        <v>8000</v>
      </c>
      <c r="H94" s="37" t="s">
        <v>12</v>
      </c>
      <c r="I94" s="71">
        <v>2</v>
      </c>
      <c r="J94" s="71" t="s">
        <v>13</v>
      </c>
      <c r="K94" s="72">
        <f>+G94*I94</f>
        <v>16000</v>
      </c>
    </row>
    <row r="95" spans="1:11" s="50" customFormat="1" ht="24">
      <c r="A95" s="33"/>
      <c r="B95" s="68" t="s">
        <v>78</v>
      </c>
      <c r="C95" s="69">
        <v>80</v>
      </c>
      <c r="D95" s="69" t="s">
        <v>27</v>
      </c>
      <c r="E95" s="70"/>
      <c r="F95" s="69"/>
      <c r="G95" s="69">
        <v>50</v>
      </c>
      <c r="H95" s="37" t="s">
        <v>12</v>
      </c>
      <c r="I95" s="71">
        <v>1</v>
      </c>
      <c r="J95" s="71" t="s">
        <v>13</v>
      </c>
      <c r="K95" s="72">
        <f>+C95*G95*I95</f>
        <v>4000</v>
      </c>
    </row>
    <row r="96" spans="1:11" s="50" customFormat="1" ht="24">
      <c r="A96" s="33"/>
      <c r="B96" s="68" t="s">
        <v>69</v>
      </c>
      <c r="C96" s="69"/>
      <c r="D96" s="69"/>
      <c r="E96" s="70"/>
      <c r="F96" s="69"/>
      <c r="G96" s="69">
        <v>3100</v>
      </c>
      <c r="H96" s="37" t="s">
        <v>12</v>
      </c>
      <c r="I96" s="71"/>
      <c r="J96" s="71"/>
      <c r="K96" s="72">
        <f>+G96</f>
        <v>3100</v>
      </c>
    </row>
    <row r="97" spans="1:11" s="50" customFormat="1" ht="72">
      <c r="A97" s="30"/>
      <c r="B97" s="31" t="s">
        <v>79</v>
      </c>
      <c r="C97" s="61" t="s">
        <v>15</v>
      </c>
      <c r="D97" s="28"/>
      <c r="E97" s="62"/>
      <c r="F97" s="28"/>
      <c r="G97" s="61"/>
      <c r="H97" s="28"/>
      <c r="I97" s="28"/>
      <c r="J97" s="28"/>
      <c r="K97" s="67">
        <f>SUM(K98:K103)</f>
        <v>165000</v>
      </c>
    </row>
    <row r="98" spans="1:11" s="50" customFormat="1" ht="24">
      <c r="A98" s="33"/>
      <c r="B98" s="68" t="s">
        <v>51</v>
      </c>
      <c r="C98" s="69">
        <v>50</v>
      </c>
      <c r="D98" s="69" t="s">
        <v>27</v>
      </c>
      <c r="E98" s="70"/>
      <c r="F98" s="69"/>
      <c r="G98" s="69">
        <v>60</v>
      </c>
      <c r="H98" s="37" t="s">
        <v>12</v>
      </c>
      <c r="I98" s="71">
        <v>3</v>
      </c>
      <c r="J98" s="71" t="s">
        <v>13</v>
      </c>
      <c r="K98" s="72">
        <f>+C98*G98*I98</f>
        <v>9000</v>
      </c>
    </row>
    <row r="99" spans="1:11" s="50" customFormat="1" ht="24">
      <c r="A99" s="33"/>
      <c r="B99" s="68" t="s">
        <v>52</v>
      </c>
      <c r="C99" s="69"/>
      <c r="D99" s="69"/>
      <c r="E99" s="70"/>
      <c r="F99" s="69"/>
      <c r="G99" s="69">
        <v>1000</v>
      </c>
      <c r="H99" s="37" t="s">
        <v>12</v>
      </c>
      <c r="I99" s="71">
        <v>4</v>
      </c>
      <c r="J99" s="71" t="s">
        <v>13</v>
      </c>
      <c r="K99" s="72">
        <f>+G99*I99</f>
        <v>4000</v>
      </c>
    </row>
    <row r="100" spans="1:11" s="50" customFormat="1" ht="24">
      <c r="A100" s="33"/>
      <c r="B100" s="68" t="s">
        <v>30</v>
      </c>
      <c r="C100" s="69">
        <v>6</v>
      </c>
      <c r="D100" s="69" t="s">
        <v>27</v>
      </c>
      <c r="E100" s="70">
        <v>6</v>
      </c>
      <c r="F100" s="69" t="s">
        <v>31</v>
      </c>
      <c r="G100" s="69">
        <v>1000</v>
      </c>
      <c r="H100" s="37" t="s">
        <v>12</v>
      </c>
      <c r="I100" s="71">
        <v>2</v>
      </c>
      <c r="J100" s="71" t="s">
        <v>32</v>
      </c>
      <c r="K100" s="72">
        <f>+C100*E100*G100*I100</f>
        <v>72000</v>
      </c>
    </row>
    <row r="101" spans="1:11" s="50" customFormat="1" ht="24">
      <c r="A101" s="40"/>
      <c r="B101" s="73" t="s">
        <v>28</v>
      </c>
      <c r="C101" s="74">
        <v>50</v>
      </c>
      <c r="D101" s="74" t="s">
        <v>27</v>
      </c>
      <c r="E101" s="75"/>
      <c r="F101" s="74"/>
      <c r="G101" s="74">
        <v>200</v>
      </c>
      <c r="H101" s="44" t="s">
        <v>12</v>
      </c>
      <c r="I101" s="76">
        <v>5</v>
      </c>
      <c r="J101" s="76" t="s">
        <v>29</v>
      </c>
      <c r="K101" s="77">
        <f>+C101*G101*I101</f>
        <v>50000</v>
      </c>
    </row>
    <row r="102" spans="1:11" s="50" customFormat="1" ht="24">
      <c r="A102" s="78"/>
      <c r="B102" s="79" t="s">
        <v>80</v>
      </c>
      <c r="C102" s="80">
        <v>5</v>
      </c>
      <c r="D102" s="80" t="s">
        <v>27</v>
      </c>
      <c r="E102" s="81"/>
      <c r="F102" s="80"/>
      <c r="G102" s="80">
        <v>4000</v>
      </c>
      <c r="H102" s="82" t="s">
        <v>12</v>
      </c>
      <c r="I102" s="83"/>
      <c r="J102" s="83"/>
      <c r="K102" s="84">
        <f>+C102*G102</f>
        <v>20000</v>
      </c>
    </row>
    <row r="103" spans="1:11" s="50" customFormat="1" ht="24">
      <c r="A103" s="33"/>
      <c r="B103" s="68" t="s">
        <v>56</v>
      </c>
      <c r="C103" s="69"/>
      <c r="D103" s="69"/>
      <c r="E103" s="70"/>
      <c r="F103" s="69"/>
      <c r="G103" s="69">
        <v>10000</v>
      </c>
      <c r="H103" s="37" t="s">
        <v>12</v>
      </c>
      <c r="I103" s="71"/>
      <c r="J103" s="71"/>
      <c r="K103" s="72">
        <f>+G103</f>
        <v>10000</v>
      </c>
    </row>
    <row r="104" spans="1:11" s="50" customFormat="1" ht="48">
      <c r="A104" s="30" t="s">
        <v>19</v>
      </c>
      <c r="B104" s="31" t="s">
        <v>81</v>
      </c>
      <c r="C104" s="61" t="s">
        <v>15</v>
      </c>
      <c r="D104" s="28"/>
      <c r="E104" s="62"/>
      <c r="F104" s="28"/>
      <c r="G104" s="61"/>
      <c r="H104" s="28"/>
      <c r="I104" s="28"/>
      <c r="J104" s="28"/>
      <c r="K104" s="67">
        <f>+K105</f>
        <v>1391400</v>
      </c>
    </row>
    <row r="105" spans="1:11" s="50" customFormat="1" ht="96">
      <c r="A105" s="30"/>
      <c r="B105" s="31" t="s">
        <v>82</v>
      </c>
      <c r="C105" s="248" t="s">
        <v>15</v>
      </c>
      <c r="D105" s="249"/>
      <c r="E105" s="249"/>
      <c r="F105" s="249"/>
      <c r="G105" s="249"/>
      <c r="H105" s="249"/>
      <c r="I105" s="249"/>
      <c r="J105" s="250"/>
      <c r="K105" s="67">
        <f>SUM(K106:K112)</f>
        <v>1391400</v>
      </c>
    </row>
    <row r="106" spans="1:11" s="100" customFormat="1" ht="24">
      <c r="A106" s="93"/>
      <c r="B106" s="94" t="s">
        <v>83</v>
      </c>
      <c r="C106" s="95">
        <v>8</v>
      </c>
      <c r="D106" s="95" t="s">
        <v>84</v>
      </c>
      <c r="E106" s="96"/>
      <c r="F106" s="95"/>
      <c r="G106" s="95">
        <v>30000</v>
      </c>
      <c r="H106" s="97" t="s">
        <v>12</v>
      </c>
      <c r="I106" s="98"/>
      <c r="J106" s="98"/>
      <c r="K106" s="99">
        <f>+C106*G106</f>
        <v>240000</v>
      </c>
    </row>
    <row r="107" spans="1:11" s="100" customFormat="1" ht="24">
      <c r="A107" s="93" t="s">
        <v>17</v>
      </c>
      <c r="B107" s="94" t="s">
        <v>85</v>
      </c>
      <c r="C107" s="95"/>
      <c r="D107" s="95"/>
      <c r="E107" s="96"/>
      <c r="F107" s="95"/>
      <c r="G107" s="95">
        <v>10400</v>
      </c>
      <c r="H107" s="97" t="s">
        <v>12</v>
      </c>
      <c r="I107" s="98">
        <v>1</v>
      </c>
      <c r="J107" s="98" t="s">
        <v>13</v>
      </c>
      <c r="K107" s="99">
        <f>+G107*I107</f>
        <v>10400</v>
      </c>
    </row>
    <row r="108" spans="1:11" s="100" customFormat="1" ht="24">
      <c r="A108" s="93"/>
      <c r="B108" s="94" t="s">
        <v>30</v>
      </c>
      <c r="C108" s="95">
        <v>2</v>
      </c>
      <c r="D108" s="95" t="s">
        <v>27</v>
      </c>
      <c r="E108" s="96">
        <v>12</v>
      </c>
      <c r="F108" s="95" t="s">
        <v>31</v>
      </c>
      <c r="G108" s="95">
        <v>1000</v>
      </c>
      <c r="H108" s="97" t="s">
        <v>12</v>
      </c>
      <c r="I108" s="98">
        <v>18</v>
      </c>
      <c r="J108" s="98" t="s">
        <v>32</v>
      </c>
      <c r="K108" s="99">
        <f>+C108*E108*G108*I108</f>
        <v>432000</v>
      </c>
    </row>
    <row r="109" spans="1:11" s="100" customFormat="1" ht="24">
      <c r="A109" s="93"/>
      <c r="B109" s="94" t="s">
        <v>28</v>
      </c>
      <c r="C109" s="95">
        <v>50</v>
      </c>
      <c r="D109" s="95" t="s">
        <v>27</v>
      </c>
      <c r="E109" s="96">
        <v>2</v>
      </c>
      <c r="F109" s="95" t="s">
        <v>29</v>
      </c>
      <c r="G109" s="95">
        <v>350</v>
      </c>
      <c r="H109" s="97" t="s">
        <v>12</v>
      </c>
      <c r="I109" s="98">
        <v>18</v>
      </c>
      <c r="J109" s="98" t="s">
        <v>32</v>
      </c>
      <c r="K109" s="99">
        <f>+C109*E109*G109*I109</f>
        <v>630000</v>
      </c>
    </row>
    <row r="110" spans="1:11" s="100" customFormat="1" ht="24">
      <c r="A110" s="93"/>
      <c r="B110" s="94" t="s">
        <v>51</v>
      </c>
      <c r="C110" s="95">
        <v>50</v>
      </c>
      <c r="D110" s="95" t="s">
        <v>27</v>
      </c>
      <c r="E110" s="96"/>
      <c r="F110" s="95"/>
      <c r="G110" s="95">
        <v>120</v>
      </c>
      <c r="H110" s="97" t="s">
        <v>12</v>
      </c>
      <c r="I110" s="98">
        <v>8</v>
      </c>
      <c r="J110" s="98" t="s">
        <v>13</v>
      </c>
      <c r="K110" s="99">
        <f>+C110*G110*I110</f>
        <v>48000</v>
      </c>
    </row>
    <row r="111" spans="1:11" s="100" customFormat="1" ht="24">
      <c r="A111" s="93"/>
      <c r="B111" s="68" t="s">
        <v>52</v>
      </c>
      <c r="C111" s="95"/>
      <c r="D111" s="95"/>
      <c r="E111" s="96"/>
      <c r="F111" s="95"/>
      <c r="G111" s="95">
        <v>3000</v>
      </c>
      <c r="H111" s="97" t="s">
        <v>12</v>
      </c>
      <c r="I111" s="98">
        <v>8</v>
      </c>
      <c r="J111" s="98" t="s">
        <v>13</v>
      </c>
      <c r="K111" s="99">
        <f>G111*I111</f>
        <v>24000</v>
      </c>
    </row>
    <row r="112" spans="1:11" s="100" customFormat="1" ht="24">
      <c r="A112" s="93"/>
      <c r="B112" s="94" t="s">
        <v>86</v>
      </c>
      <c r="C112" s="95"/>
      <c r="D112" s="95"/>
      <c r="E112" s="96"/>
      <c r="F112" s="95"/>
      <c r="G112" s="95">
        <v>1000</v>
      </c>
      <c r="H112" s="97" t="s">
        <v>12</v>
      </c>
      <c r="I112" s="98">
        <v>7</v>
      </c>
      <c r="J112" s="98" t="s">
        <v>13</v>
      </c>
      <c r="K112" s="99">
        <f>G112*I112</f>
        <v>7000</v>
      </c>
    </row>
    <row r="113" spans="1:11" s="50" customFormat="1" ht="48">
      <c r="A113" s="30" t="s">
        <v>87</v>
      </c>
      <c r="B113" s="31" t="s">
        <v>88</v>
      </c>
      <c r="C113" s="61" t="s">
        <v>15</v>
      </c>
      <c r="D113" s="28"/>
      <c r="E113" s="62"/>
      <c r="F113" s="28"/>
      <c r="G113" s="61"/>
      <c r="H113" s="28"/>
      <c r="I113" s="28"/>
      <c r="J113" s="28"/>
      <c r="K113" s="67">
        <f>+K114+K131</f>
        <v>1096800</v>
      </c>
    </row>
    <row r="114" spans="1:11" s="50" customFormat="1" ht="48">
      <c r="A114" s="30"/>
      <c r="B114" s="31" t="s">
        <v>89</v>
      </c>
      <c r="C114" s="248" t="s">
        <v>15</v>
      </c>
      <c r="D114" s="249"/>
      <c r="E114" s="249"/>
      <c r="F114" s="249"/>
      <c r="G114" s="249"/>
      <c r="H114" s="249"/>
      <c r="I114" s="249"/>
      <c r="J114" s="250"/>
      <c r="K114" s="67">
        <f>SUM(K115:K130)</f>
        <v>712800</v>
      </c>
    </row>
    <row r="115" spans="1:11" s="100" customFormat="1" ht="24">
      <c r="A115" s="93"/>
      <c r="B115" s="94" t="s">
        <v>30</v>
      </c>
      <c r="C115" s="95">
        <v>6</v>
      </c>
      <c r="D115" s="95" t="s">
        <v>27</v>
      </c>
      <c r="E115" s="96">
        <v>6</v>
      </c>
      <c r="F115" s="95" t="s">
        <v>31</v>
      </c>
      <c r="G115" s="95">
        <v>800</v>
      </c>
      <c r="H115" s="97" t="s">
        <v>12</v>
      </c>
      <c r="I115" s="98">
        <v>5</v>
      </c>
      <c r="J115" s="98" t="s">
        <v>32</v>
      </c>
      <c r="K115" s="99">
        <f>+C115*E115*G115*I115</f>
        <v>144000</v>
      </c>
    </row>
    <row r="116" spans="1:11" s="100" customFormat="1" ht="24">
      <c r="A116" s="101"/>
      <c r="B116" s="102" t="s">
        <v>28</v>
      </c>
      <c r="C116" s="103">
        <v>100</v>
      </c>
      <c r="D116" s="103" t="s">
        <v>27</v>
      </c>
      <c r="E116" s="104"/>
      <c r="F116" s="103"/>
      <c r="G116" s="103">
        <v>300</v>
      </c>
      <c r="H116" s="105" t="s">
        <v>12</v>
      </c>
      <c r="I116" s="106">
        <v>5</v>
      </c>
      <c r="J116" s="106" t="s">
        <v>29</v>
      </c>
      <c r="K116" s="107">
        <f>+C116*G116*I116</f>
        <v>150000</v>
      </c>
    </row>
    <row r="117" spans="1:11" s="100" customFormat="1" ht="24">
      <c r="A117" s="108"/>
      <c r="B117" s="109" t="s">
        <v>51</v>
      </c>
      <c r="C117" s="110">
        <v>100</v>
      </c>
      <c r="D117" s="110" t="s">
        <v>27</v>
      </c>
      <c r="E117" s="111"/>
      <c r="F117" s="110"/>
      <c r="G117" s="110">
        <v>50</v>
      </c>
      <c r="H117" s="112" t="s">
        <v>12</v>
      </c>
      <c r="I117" s="113">
        <v>3</v>
      </c>
      <c r="J117" s="113" t="s">
        <v>13</v>
      </c>
      <c r="K117" s="114">
        <f>+C117*G117*I117</f>
        <v>15000</v>
      </c>
    </row>
    <row r="118" spans="1:11" s="100" customFormat="1" ht="24">
      <c r="A118" s="93"/>
      <c r="B118" s="68" t="s">
        <v>52</v>
      </c>
      <c r="C118" s="95"/>
      <c r="D118" s="95"/>
      <c r="E118" s="96"/>
      <c r="F118" s="95"/>
      <c r="G118" s="95">
        <v>2000</v>
      </c>
      <c r="H118" s="97" t="s">
        <v>12</v>
      </c>
      <c r="I118" s="98">
        <v>3</v>
      </c>
      <c r="J118" s="98" t="s">
        <v>13</v>
      </c>
      <c r="K118" s="99">
        <f>G118*I118</f>
        <v>6000</v>
      </c>
    </row>
    <row r="119" spans="1:11" s="100" customFormat="1" ht="24">
      <c r="A119" s="93"/>
      <c r="B119" s="94" t="s">
        <v>86</v>
      </c>
      <c r="C119" s="95"/>
      <c r="D119" s="95"/>
      <c r="E119" s="96"/>
      <c r="F119" s="95"/>
      <c r="G119" s="95">
        <v>1000</v>
      </c>
      <c r="H119" s="97" t="s">
        <v>12</v>
      </c>
      <c r="I119" s="98">
        <v>4</v>
      </c>
      <c r="J119" s="98" t="s">
        <v>13</v>
      </c>
      <c r="K119" s="99">
        <f>G119*I119</f>
        <v>4000</v>
      </c>
    </row>
    <row r="120" spans="1:11" s="100" customFormat="1" ht="24">
      <c r="A120" s="93"/>
      <c r="B120" s="94" t="s">
        <v>90</v>
      </c>
      <c r="C120" s="95"/>
      <c r="D120" s="95"/>
      <c r="E120" s="96"/>
      <c r="F120" s="95"/>
      <c r="G120" s="95">
        <v>3000</v>
      </c>
      <c r="H120" s="97" t="s">
        <v>12</v>
      </c>
      <c r="I120" s="98">
        <v>10</v>
      </c>
      <c r="J120" s="98" t="s">
        <v>91</v>
      </c>
      <c r="K120" s="99">
        <f>G120*I120</f>
        <v>30000</v>
      </c>
    </row>
    <row r="121" spans="1:11" s="100" customFormat="1" ht="24">
      <c r="A121" s="93"/>
      <c r="B121" s="94" t="s">
        <v>92</v>
      </c>
      <c r="C121" s="95">
        <v>5</v>
      </c>
      <c r="D121" s="95" t="s">
        <v>27</v>
      </c>
      <c r="E121" s="96"/>
      <c r="F121" s="95"/>
      <c r="G121" s="95">
        <v>1000</v>
      </c>
      <c r="H121" s="97" t="s">
        <v>12</v>
      </c>
      <c r="I121" s="98"/>
      <c r="J121" s="98"/>
      <c r="K121" s="99">
        <f>+C121*G121</f>
        <v>5000</v>
      </c>
    </row>
    <row r="122" spans="1:11" s="100" customFormat="1" ht="48">
      <c r="A122" s="93"/>
      <c r="B122" s="94" t="s">
        <v>93</v>
      </c>
      <c r="C122" s="95"/>
      <c r="D122" s="95"/>
      <c r="E122" s="96"/>
      <c r="F122" s="95"/>
      <c r="G122" s="95">
        <v>10800</v>
      </c>
      <c r="H122" s="97" t="s">
        <v>12</v>
      </c>
      <c r="I122" s="98"/>
      <c r="J122" s="98"/>
      <c r="K122" s="99">
        <f>+G122</f>
        <v>10800</v>
      </c>
    </row>
    <row r="123" spans="1:11" s="100" customFormat="1" ht="24">
      <c r="A123" s="93"/>
      <c r="B123" s="94" t="s">
        <v>94</v>
      </c>
      <c r="C123" s="95"/>
      <c r="D123" s="95"/>
      <c r="E123" s="96"/>
      <c r="F123" s="95"/>
      <c r="G123" s="95">
        <v>20000</v>
      </c>
      <c r="H123" s="97" t="s">
        <v>12</v>
      </c>
      <c r="I123" s="98"/>
      <c r="J123" s="98"/>
      <c r="K123" s="99">
        <f>+G123</f>
        <v>20000</v>
      </c>
    </row>
    <row r="124" spans="1:11" s="100" customFormat="1" ht="24">
      <c r="A124" s="93"/>
      <c r="B124" s="94" t="s">
        <v>95</v>
      </c>
      <c r="C124" s="95"/>
      <c r="D124" s="95"/>
      <c r="E124" s="96"/>
      <c r="F124" s="95"/>
      <c r="G124" s="95"/>
      <c r="H124" s="97"/>
      <c r="I124" s="98"/>
      <c r="J124" s="98"/>
      <c r="K124" s="99"/>
    </row>
    <row r="125" spans="1:11" s="100" customFormat="1" ht="24">
      <c r="A125" s="93"/>
      <c r="B125" s="115" t="s">
        <v>45</v>
      </c>
      <c r="C125" s="95"/>
      <c r="D125" s="95"/>
      <c r="E125" s="96"/>
      <c r="F125" s="95"/>
      <c r="G125" s="95">
        <v>10000</v>
      </c>
      <c r="H125" s="97" t="s">
        <v>12</v>
      </c>
      <c r="I125" s="98">
        <v>1</v>
      </c>
      <c r="J125" s="95" t="s">
        <v>46</v>
      </c>
      <c r="K125" s="99">
        <f>+G125*I125</f>
        <v>10000</v>
      </c>
    </row>
    <row r="126" spans="1:11" s="100" customFormat="1" ht="24">
      <c r="A126" s="93"/>
      <c r="B126" s="115" t="s">
        <v>47</v>
      </c>
      <c r="C126" s="95"/>
      <c r="D126" s="95"/>
      <c r="E126" s="96"/>
      <c r="F126" s="95"/>
      <c r="G126" s="95">
        <v>7000</v>
      </c>
      <c r="H126" s="97" t="s">
        <v>12</v>
      </c>
      <c r="I126" s="98">
        <v>1</v>
      </c>
      <c r="J126" s="95" t="s">
        <v>46</v>
      </c>
      <c r="K126" s="99">
        <f>+G126*I126</f>
        <v>7000</v>
      </c>
    </row>
    <row r="127" spans="1:11" s="100" customFormat="1" ht="24">
      <c r="A127" s="93"/>
      <c r="B127" s="115" t="s">
        <v>48</v>
      </c>
      <c r="C127" s="95"/>
      <c r="D127" s="95"/>
      <c r="E127" s="96"/>
      <c r="F127" s="95"/>
      <c r="G127" s="95">
        <v>5000</v>
      </c>
      <c r="H127" s="97" t="s">
        <v>12</v>
      </c>
      <c r="I127" s="98">
        <v>1</v>
      </c>
      <c r="J127" s="95" t="s">
        <v>46</v>
      </c>
      <c r="K127" s="99">
        <f>+G127*I127</f>
        <v>5000</v>
      </c>
    </row>
    <row r="128" spans="1:11" s="100" customFormat="1" ht="24">
      <c r="A128" s="93"/>
      <c r="B128" s="115" t="s">
        <v>49</v>
      </c>
      <c r="C128" s="95"/>
      <c r="D128" s="95"/>
      <c r="E128" s="96"/>
      <c r="F128" s="95"/>
      <c r="G128" s="95">
        <v>3000</v>
      </c>
      <c r="H128" s="97" t="s">
        <v>12</v>
      </c>
      <c r="I128" s="95">
        <v>2</v>
      </c>
      <c r="J128" s="95" t="s">
        <v>46</v>
      </c>
      <c r="K128" s="99">
        <f>+G128*I128</f>
        <v>6000</v>
      </c>
    </row>
    <row r="129" spans="1:11" s="100" customFormat="1" ht="48">
      <c r="A129" s="93"/>
      <c r="B129" s="94" t="s">
        <v>96</v>
      </c>
      <c r="C129" s="95">
        <v>18</v>
      </c>
      <c r="D129" s="95" t="s">
        <v>54</v>
      </c>
      <c r="E129" s="96"/>
      <c r="F129" s="95"/>
      <c r="G129" s="95">
        <v>15000</v>
      </c>
      <c r="H129" s="97" t="s">
        <v>12</v>
      </c>
      <c r="I129" s="98"/>
      <c r="J129" s="98"/>
      <c r="K129" s="99">
        <f>+C129*G129</f>
        <v>270000</v>
      </c>
    </row>
    <row r="130" spans="1:11" s="100" customFormat="1" ht="48">
      <c r="A130" s="93"/>
      <c r="B130" s="94" t="s">
        <v>97</v>
      </c>
      <c r="C130" s="95"/>
      <c r="D130" s="95"/>
      <c r="E130" s="96"/>
      <c r="F130" s="95"/>
      <c r="G130" s="95">
        <v>30000</v>
      </c>
      <c r="H130" s="97" t="s">
        <v>12</v>
      </c>
      <c r="I130" s="98"/>
      <c r="J130" s="98"/>
      <c r="K130" s="99">
        <f>+G130</f>
        <v>30000</v>
      </c>
    </row>
    <row r="131" spans="1:11" s="50" customFormat="1" ht="48">
      <c r="A131" s="30"/>
      <c r="B131" s="31" t="s">
        <v>98</v>
      </c>
      <c r="C131" s="248" t="s">
        <v>15</v>
      </c>
      <c r="D131" s="249"/>
      <c r="E131" s="249"/>
      <c r="F131" s="249"/>
      <c r="G131" s="249"/>
      <c r="H131" s="249"/>
      <c r="I131" s="249"/>
      <c r="J131" s="250"/>
      <c r="K131" s="67">
        <f>SUM(K132:K138)</f>
        <v>384000</v>
      </c>
    </row>
    <row r="132" spans="1:11" s="100" customFormat="1" ht="24">
      <c r="A132" s="93"/>
      <c r="B132" s="94" t="s">
        <v>30</v>
      </c>
      <c r="C132" s="95">
        <v>4</v>
      </c>
      <c r="D132" s="95" t="s">
        <v>27</v>
      </c>
      <c r="E132" s="96">
        <v>6</v>
      </c>
      <c r="F132" s="95" t="s">
        <v>31</v>
      </c>
      <c r="G132" s="95">
        <v>1200</v>
      </c>
      <c r="H132" s="97" t="s">
        <v>12</v>
      </c>
      <c r="I132" s="98">
        <v>2</v>
      </c>
      <c r="J132" s="98" t="s">
        <v>32</v>
      </c>
      <c r="K132" s="99">
        <f>+C132*E132*G132*I132</f>
        <v>57600</v>
      </c>
    </row>
    <row r="133" spans="1:11" s="100" customFormat="1" ht="24">
      <c r="A133" s="101"/>
      <c r="B133" s="102" t="s">
        <v>28</v>
      </c>
      <c r="C133" s="103">
        <v>80</v>
      </c>
      <c r="D133" s="103" t="s">
        <v>27</v>
      </c>
      <c r="E133" s="104">
        <v>5</v>
      </c>
      <c r="F133" s="103" t="s">
        <v>29</v>
      </c>
      <c r="G133" s="103">
        <v>350</v>
      </c>
      <c r="H133" s="105" t="s">
        <v>12</v>
      </c>
      <c r="I133" s="106">
        <v>2</v>
      </c>
      <c r="J133" s="106" t="s">
        <v>32</v>
      </c>
      <c r="K133" s="107">
        <f>+C133*E133*G133*I133</f>
        <v>280000</v>
      </c>
    </row>
    <row r="134" spans="1:11" s="100" customFormat="1" ht="24">
      <c r="A134" s="108"/>
      <c r="B134" s="109" t="s">
        <v>51</v>
      </c>
      <c r="C134" s="110">
        <v>80</v>
      </c>
      <c r="D134" s="110" t="s">
        <v>27</v>
      </c>
      <c r="E134" s="111"/>
      <c r="F134" s="110"/>
      <c r="G134" s="110">
        <v>100</v>
      </c>
      <c r="H134" s="112" t="s">
        <v>12</v>
      </c>
      <c r="I134" s="113">
        <v>2</v>
      </c>
      <c r="J134" s="113" t="s">
        <v>13</v>
      </c>
      <c r="K134" s="114">
        <f>+C134*G134*I134</f>
        <v>16000</v>
      </c>
    </row>
    <row r="135" spans="1:11" s="100" customFormat="1" ht="24">
      <c r="A135" s="93"/>
      <c r="B135" s="68" t="s">
        <v>52</v>
      </c>
      <c r="C135" s="95"/>
      <c r="D135" s="95"/>
      <c r="E135" s="96"/>
      <c r="F135" s="95"/>
      <c r="G135" s="95">
        <v>8500</v>
      </c>
      <c r="H135" s="97" t="s">
        <v>12</v>
      </c>
      <c r="I135" s="98">
        <v>2</v>
      </c>
      <c r="J135" s="98" t="s">
        <v>13</v>
      </c>
      <c r="K135" s="99">
        <f>G135*I135</f>
        <v>17000</v>
      </c>
    </row>
    <row r="136" spans="1:11" s="100" customFormat="1" ht="24">
      <c r="A136" s="108"/>
      <c r="B136" s="109" t="s">
        <v>78</v>
      </c>
      <c r="C136" s="110">
        <v>80</v>
      </c>
      <c r="D136" s="110" t="s">
        <v>27</v>
      </c>
      <c r="E136" s="111"/>
      <c r="F136" s="110"/>
      <c r="G136" s="110">
        <v>30</v>
      </c>
      <c r="H136" s="112" t="s">
        <v>12</v>
      </c>
      <c r="I136" s="113">
        <v>1</v>
      </c>
      <c r="J136" s="113" t="s">
        <v>13</v>
      </c>
      <c r="K136" s="114">
        <f>G136*I136*C136</f>
        <v>2400</v>
      </c>
    </row>
    <row r="137" spans="1:11" s="100" customFormat="1" ht="24">
      <c r="A137" s="93"/>
      <c r="B137" s="94" t="s">
        <v>99</v>
      </c>
      <c r="C137" s="95"/>
      <c r="D137" s="95"/>
      <c r="E137" s="96"/>
      <c r="F137" s="95"/>
      <c r="G137" s="95">
        <v>4000</v>
      </c>
      <c r="H137" s="97" t="s">
        <v>12</v>
      </c>
      <c r="I137" s="98">
        <v>2</v>
      </c>
      <c r="J137" s="98" t="s">
        <v>100</v>
      </c>
      <c r="K137" s="99">
        <f>G137*I137</f>
        <v>8000</v>
      </c>
    </row>
    <row r="138" spans="1:11" s="100" customFormat="1" ht="24">
      <c r="A138" s="93"/>
      <c r="B138" s="94" t="s">
        <v>69</v>
      </c>
      <c r="C138" s="95"/>
      <c r="D138" s="95"/>
      <c r="E138" s="96"/>
      <c r="F138" s="95"/>
      <c r="G138" s="95">
        <v>3000</v>
      </c>
      <c r="H138" s="97" t="s">
        <v>12</v>
      </c>
      <c r="I138" s="98"/>
      <c r="J138" s="98"/>
      <c r="K138" s="99">
        <f>G138</f>
        <v>3000</v>
      </c>
    </row>
    <row r="139" spans="1:11" s="50" customFormat="1" ht="48">
      <c r="A139" s="30" t="s">
        <v>101</v>
      </c>
      <c r="B139" s="31" t="s">
        <v>102</v>
      </c>
      <c r="C139" s="61" t="s">
        <v>15</v>
      </c>
      <c r="D139" s="28"/>
      <c r="E139" s="62"/>
      <c r="F139" s="28"/>
      <c r="G139" s="61"/>
      <c r="H139" s="28"/>
      <c r="I139" s="28"/>
      <c r="J139" s="28"/>
      <c r="K139" s="67">
        <f>+K140+K146</f>
        <v>226800</v>
      </c>
    </row>
    <row r="140" spans="1:11" s="50" customFormat="1" ht="48">
      <c r="A140" s="30"/>
      <c r="B140" s="31" t="s">
        <v>103</v>
      </c>
      <c r="C140" s="248" t="s">
        <v>15</v>
      </c>
      <c r="D140" s="249"/>
      <c r="E140" s="249"/>
      <c r="F140" s="249"/>
      <c r="G140" s="249"/>
      <c r="H140" s="249"/>
      <c r="I140" s="249"/>
      <c r="J140" s="250"/>
      <c r="K140" s="67">
        <f>SUM(K141:K145)</f>
        <v>93700</v>
      </c>
    </row>
    <row r="141" spans="1:11" s="100" customFormat="1" ht="48">
      <c r="A141" s="93"/>
      <c r="B141" s="94" t="s">
        <v>104</v>
      </c>
      <c r="C141" s="95">
        <v>60</v>
      </c>
      <c r="D141" s="95" t="s">
        <v>27</v>
      </c>
      <c r="E141" s="96"/>
      <c r="F141" s="95"/>
      <c r="G141" s="95">
        <v>350</v>
      </c>
      <c r="H141" s="97" t="s">
        <v>12</v>
      </c>
      <c r="I141" s="98">
        <v>1</v>
      </c>
      <c r="J141" s="98" t="s">
        <v>29</v>
      </c>
      <c r="K141" s="99">
        <f>+C141*G141*I141</f>
        <v>21000</v>
      </c>
    </row>
    <row r="142" spans="1:11" s="100" customFormat="1" ht="48">
      <c r="A142" s="93"/>
      <c r="B142" s="94" t="s">
        <v>105</v>
      </c>
      <c r="C142" s="95">
        <v>30</v>
      </c>
      <c r="D142" s="95" t="s">
        <v>27</v>
      </c>
      <c r="E142" s="96"/>
      <c r="F142" s="95"/>
      <c r="G142" s="95">
        <v>350</v>
      </c>
      <c r="H142" s="97" t="s">
        <v>12</v>
      </c>
      <c r="I142" s="98">
        <v>5</v>
      </c>
      <c r="J142" s="98" t="s">
        <v>29</v>
      </c>
      <c r="K142" s="99">
        <f>+C142*G142*I142</f>
        <v>52500</v>
      </c>
    </row>
    <row r="143" spans="1:11" s="100" customFormat="1" ht="24">
      <c r="A143" s="93"/>
      <c r="B143" s="94" t="s">
        <v>51</v>
      </c>
      <c r="C143" s="95">
        <v>60</v>
      </c>
      <c r="D143" s="95" t="s">
        <v>27</v>
      </c>
      <c r="E143" s="96"/>
      <c r="F143" s="95"/>
      <c r="G143" s="95">
        <v>20</v>
      </c>
      <c r="H143" s="97" t="s">
        <v>12</v>
      </c>
      <c r="I143" s="98">
        <v>1</v>
      </c>
      <c r="J143" s="98" t="s">
        <v>13</v>
      </c>
      <c r="K143" s="99">
        <f>+C143*G143*I143</f>
        <v>1200</v>
      </c>
    </row>
    <row r="144" spans="1:11" s="100" customFormat="1" ht="24">
      <c r="A144" s="93"/>
      <c r="B144" s="68" t="s">
        <v>52</v>
      </c>
      <c r="C144" s="95"/>
      <c r="D144" s="95"/>
      <c r="E144" s="96"/>
      <c r="F144" s="95"/>
      <c r="G144" s="95">
        <v>3000</v>
      </c>
      <c r="H144" s="97" t="s">
        <v>12</v>
      </c>
      <c r="I144" s="98">
        <v>3</v>
      </c>
      <c r="J144" s="98" t="s">
        <v>13</v>
      </c>
      <c r="K144" s="99">
        <f>G144*I144</f>
        <v>9000</v>
      </c>
    </row>
    <row r="145" spans="1:11" s="100" customFormat="1" ht="24">
      <c r="A145" s="93"/>
      <c r="B145" s="94" t="s">
        <v>56</v>
      </c>
      <c r="C145" s="95"/>
      <c r="D145" s="95"/>
      <c r="E145" s="96"/>
      <c r="F145" s="95"/>
      <c r="G145" s="95">
        <v>10000</v>
      </c>
      <c r="H145" s="97" t="s">
        <v>12</v>
      </c>
      <c r="I145" s="98"/>
      <c r="J145" s="98"/>
      <c r="K145" s="99">
        <f>+G145</f>
        <v>10000</v>
      </c>
    </row>
    <row r="146" spans="1:11" s="50" customFormat="1" ht="72">
      <c r="A146" s="30"/>
      <c r="B146" s="31" t="s">
        <v>106</v>
      </c>
      <c r="C146" s="248" t="s">
        <v>15</v>
      </c>
      <c r="D146" s="249"/>
      <c r="E146" s="249"/>
      <c r="F146" s="249"/>
      <c r="G146" s="249"/>
      <c r="H146" s="249"/>
      <c r="I146" s="249"/>
      <c r="J146" s="250"/>
      <c r="K146" s="67">
        <f>SUM(K147:K153)</f>
        <v>133100</v>
      </c>
    </row>
    <row r="147" spans="1:11" s="100" customFormat="1" ht="24">
      <c r="A147" s="93"/>
      <c r="B147" s="94" t="s">
        <v>30</v>
      </c>
      <c r="C147" s="95">
        <v>1</v>
      </c>
      <c r="D147" s="95" t="s">
        <v>27</v>
      </c>
      <c r="E147" s="96">
        <v>6</v>
      </c>
      <c r="F147" s="95" t="s">
        <v>31</v>
      </c>
      <c r="G147" s="95">
        <v>1400</v>
      </c>
      <c r="H147" s="97" t="s">
        <v>12</v>
      </c>
      <c r="I147" s="98">
        <v>2</v>
      </c>
      <c r="J147" s="98" t="s">
        <v>29</v>
      </c>
      <c r="K147" s="99">
        <f>+C147*G147*I147*E147</f>
        <v>16800</v>
      </c>
    </row>
    <row r="148" spans="1:11" s="100" customFormat="1" ht="24">
      <c r="A148" s="93"/>
      <c r="B148" s="94" t="s">
        <v>107</v>
      </c>
      <c r="C148" s="95">
        <v>60</v>
      </c>
      <c r="D148" s="95" t="s">
        <v>27</v>
      </c>
      <c r="E148" s="96"/>
      <c r="F148" s="95"/>
      <c r="G148" s="95">
        <v>250</v>
      </c>
      <c r="H148" s="97" t="s">
        <v>12</v>
      </c>
      <c r="I148" s="98">
        <v>3</v>
      </c>
      <c r="J148" s="98" t="s">
        <v>29</v>
      </c>
      <c r="K148" s="99">
        <f>+C148*G148*I148</f>
        <v>45000</v>
      </c>
    </row>
    <row r="149" spans="1:11" s="100" customFormat="1" ht="24">
      <c r="A149" s="101"/>
      <c r="B149" s="102" t="s">
        <v>51</v>
      </c>
      <c r="C149" s="103">
        <v>60</v>
      </c>
      <c r="D149" s="103" t="s">
        <v>27</v>
      </c>
      <c r="E149" s="104"/>
      <c r="F149" s="103"/>
      <c r="G149" s="103">
        <v>20</v>
      </c>
      <c r="H149" s="105" t="s">
        <v>12</v>
      </c>
      <c r="I149" s="106">
        <v>2</v>
      </c>
      <c r="J149" s="106" t="s">
        <v>13</v>
      </c>
      <c r="K149" s="107">
        <f>+C149*G149*I149</f>
        <v>2400</v>
      </c>
    </row>
    <row r="150" spans="1:11" s="100" customFormat="1" ht="24">
      <c r="A150" s="108"/>
      <c r="B150" s="79" t="s">
        <v>52</v>
      </c>
      <c r="C150" s="110"/>
      <c r="D150" s="110"/>
      <c r="E150" s="111"/>
      <c r="F150" s="110"/>
      <c r="G150" s="110">
        <v>2000</v>
      </c>
      <c r="H150" s="112" t="s">
        <v>12</v>
      </c>
      <c r="I150" s="113">
        <v>2</v>
      </c>
      <c r="J150" s="113" t="s">
        <v>13</v>
      </c>
      <c r="K150" s="114">
        <f>G150*I150</f>
        <v>4000</v>
      </c>
    </row>
    <row r="151" spans="1:11" s="100" customFormat="1" ht="24">
      <c r="A151" s="93"/>
      <c r="B151" s="94" t="s">
        <v>108</v>
      </c>
      <c r="C151" s="95"/>
      <c r="D151" s="95"/>
      <c r="E151" s="96"/>
      <c r="F151" s="95"/>
      <c r="G151" s="95">
        <v>5</v>
      </c>
      <c r="H151" s="97" t="s">
        <v>12</v>
      </c>
      <c r="I151" s="98">
        <v>1000</v>
      </c>
      <c r="J151" s="98" t="s">
        <v>109</v>
      </c>
      <c r="K151" s="99">
        <f>+G151*I151</f>
        <v>5000</v>
      </c>
    </row>
    <row r="152" spans="1:11" s="100" customFormat="1" ht="24">
      <c r="A152" s="108"/>
      <c r="B152" s="109" t="s">
        <v>110</v>
      </c>
      <c r="C152" s="110">
        <v>5</v>
      </c>
      <c r="D152" s="110" t="s">
        <v>111</v>
      </c>
      <c r="E152" s="111"/>
      <c r="F152" s="110"/>
      <c r="G152" s="110">
        <v>10000</v>
      </c>
      <c r="H152" s="112" t="s">
        <v>12</v>
      </c>
      <c r="I152" s="113">
        <v>1</v>
      </c>
      <c r="J152" s="113" t="s">
        <v>13</v>
      </c>
      <c r="K152" s="114">
        <f>G152*I152*C152</f>
        <v>50000</v>
      </c>
    </row>
    <row r="153" spans="1:11" s="100" customFormat="1" ht="24">
      <c r="A153" s="93"/>
      <c r="B153" s="94" t="s">
        <v>56</v>
      </c>
      <c r="C153" s="95"/>
      <c r="D153" s="95"/>
      <c r="E153" s="96"/>
      <c r="F153" s="95"/>
      <c r="G153" s="95">
        <v>9900</v>
      </c>
      <c r="H153" s="97" t="s">
        <v>12</v>
      </c>
      <c r="I153" s="98"/>
      <c r="J153" s="98"/>
      <c r="K153" s="99">
        <f>+G153</f>
        <v>9900</v>
      </c>
    </row>
    <row r="154" spans="1:11" s="50" customFormat="1" ht="48">
      <c r="A154" s="30" t="s">
        <v>112</v>
      </c>
      <c r="B154" s="31" t="s">
        <v>113</v>
      </c>
      <c r="C154" s="61" t="s">
        <v>15</v>
      </c>
      <c r="D154" s="28"/>
      <c r="E154" s="62"/>
      <c r="F154" s="28"/>
      <c r="G154" s="61"/>
      <c r="H154" s="28"/>
      <c r="I154" s="28"/>
      <c r="J154" s="28"/>
      <c r="K154" s="67">
        <f>+K155+K158</f>
        <v>164600</v>
      </c>
    </row>
    <row r="155" spans="1:11" s="50" customFormat="1" ht="96">
      <c r="A155" s="30"/>
      <c r="B155" s="31" t="s">
        <v>114</v>
      </c>
      <c r="C155" s="248" t="s">
        <v>15</v>
      </c>
      <c r="D155" s="249"/>
      <c r="E155" s="249"/>
      <c r="F155" s="249"/>
      <c r="G155" s="249"/>
      <c r="H155" s="249"/>
      <c r="I155" s="249"/>
      <c r="J155" s="250"/>
      <c r="K155" s="67">
        <f>SUM(K156:K157)</f>
        <v>80000</v>
      </c>
    </row>
    <row r="156" spans="1:11" s="100" customFormat="1" ht="24">
      <c r="A156" s="93"/>
      <c r="B156" s="94" t="s">
        <v>115</v>
      </c>
      <c r="C156" s="95"/>
      <c r="D156" s="95"/>
      <c r="E156" s="96"/>
      <c r="F156" s="95"/>
      <c r="G156" s="95">
        <v>1000</v>
      </c>
      <c r="H156" s="97" t="s">
        <v>12</v>
      </c>
      <c r="I156" s="98">
        <v>5</v>
      </c>
      <c r="J156" s="98" t="s">
        <v>100</v>
      </c>
      <c r="K156" s="99">
        <f>G156*I156</f>
        <v>5000</v>
      </c>
    </row>
    <row r="157" spans="1:11" s="100" customFormat="1" ht="48">
      <c r="A157" s="93"/>
      <c r="B157" s="94" t="s">
        <v>116</v>
      </c>
      <c r="C157" s="95"/>
      <c r="D157" s="95"/>
      <c r="E157" s="96"/>
      <c r="F157" s="95"/>
      <c r="G157" s="95">
        <v>50</v>
      </c>
      <c r="H157" s="97" t="s">
        <v>12</v>
      </c>
      <c r="I157" s="98">
        <v>1500</v>
      </c>
      <c r="J157" s="98" t="s">
        <v>109</v>
      </c>
      <c r="K157" s="99">
        <f>G157*I157</f>
        <v>75000</v>
      </c>
    </row>
    <row r="158" spans="1:11" s="50" customFormat="1" ht="72">
      <c r="A158" s="30"/>
      <c r="B158" s="31" t="s">
        <v>117</v>
      </c>
      <c r="C158" s="248" t="s">
        <v>15</v>
      </c>
      <c r="D158" s="249"/>
      <c r="E158" s="249"/>
      <c r="F158" s="249"/>
      <c r="G158" s="249"/>
      <c r="H158" s="249"/>
      <c r="I158" s="249"/>
      <c r="J158" s="250"/>
      <c r="K158" s="67">
        <f>SUM(K159:K165)</f>
        <v>84600</v>
      </c>
    </row>
    <row r="159" spans="1:11" s="100" customFormat="1" ht="24">
      <c r="A159" s="93"/>
      <c r="B159" s="94" t="s">
        <v>30</v>
      </c>
      <c r="C159" s="95">
        <v>2</v>
      </c>
      <c r="D159" s="95" t="s">
        <v>27</v>
      </c>
      <c r="E159" s="96">
        <v>6</v>
      </c>
      <c r="F159" s="95" t="s">
        <v>31</v>
      </c>
      <c r="G159" s="95">
        <v>1000</v>
      </c>
      <c r="H159" s="97" t="s">
        <v>12</v>
      </c>
      <c r="I159" s="98">
        <v>3</v>
      </c>
      <c r="J159" s="98" t="s">
        <v>29</v>
      </c>
      <c r="K159" s="99">
        <f>+C159*G159*I159*E159</f>
        <v>36000</v>
      </c>
    </row>
    <row r="160" spans="1:11" s="100" customFormat="1" ht="24">
      <c r="A160" s="93"/>
      <c r="B160" s="94" t="s">
        <v>107</v>
      </c>
      <c r="C160" s="95">
        <v>20</v>
      </c>
      <c r="D160" s="95" t="s">
        <v>27</v>
      </c>
      <c r="E160" s="96"/>
      <c r="F160" s="95"/>
      <c r="G160" s="95">
        <v>350</v>
      </c>
      <c r="H160" s="97" t="s">
        <v>12</v>
      </c>
      <c r="I160" s="98">
        <v>3</v>
      </c>
      <c r="J160" s="98" t="s">
        <v>29</v>
      </c>
      <c r="K160" s="99">
        <f>+C160*G160*I160</f>
        <v>21000</v>
      </c>
    </row>
    <row r="161" spans="1:11" s="100" customFormat="1" ht="24">
      <c r="A161" s="93"/>
      <c r="B161" s="94" t="s">
        <v>51</v>
      </c>
      <c r="C161" s="95">
        <v>20</v>
      </c>
      <c r="D161" s="95" t="s">
        <v>27</v>
      </c>
      <c r="E161" s="96"/>
      <c r="F161" s="95"/>
      <c r="G161" s="95">
        <v>50</v>
      </c>
      <c r="H161" s="97" t="s">
        <v>12</v>
      </c>
      <c r="I161" s="98">
        <v>1</v>
      </c>
      <c r="J161" s="98" t="s">
        <v>13</v>
      </c>
      <c r="K161" s="99">
        <f>+C161*G161*I161</f>
        <v>1000</v>
      </c>
    </row>
    <row r="162" spans="1:11" s="100" customFormat="1" ht="24">
      <c r="A162" s="93"/>
      <c r="B162" s="68" t="s">
        <v>52</v>
      </c>
      <c r="C162" s="95"/>
      <c r="D162" s="95"/>
      <c r="E162" s="96"/>
      <c r="F162" s="95"/>
      <c r="G162" s="95">
        <v>5000</v>
      </c>
      <c r="H162" s="97" t="s">
        <v>12</v>
      </c>
      <c r="I162" s="98">
        <v>1</v>
      </c>
      <c r="J162" s="98" t="s">
        <v>13</v>
      </c>
      <c r="K162" s="99">
        <f>G162*I162</f>
        <v>5000</v>
      </c>
    </row>
    <row r="163" spans="1:11" s="100" customFormat="1" ht="24">
      <c r="A163" s="101"/>
      <c r="B163" s="102" t="s">
        <v>70</v>
      </c>
      <c r="C163" s="103"/>
      <c r="D163" s="103"/>
      <c r="E163" s="104"/>
      <c r="F163" s="103"/>
      <c r="G163" s="103">
        <v>18</v>
      </c>
      <c r="H163" s="105" t="s">
        <v>12</v>
      </c>
      <c r="I163" s="106">
        <v>1000</v>
      </c>
      <c r="J163" s="106" t="s">
        <v>109</v>
      </c>
      <c r="K163" s="107">
        <f>+G163*I163</f>
        <v>18000</v>
      </c>
    </row>
    <row r="164" spans="1:11" s="100" customFormat="1" ht="24">
      <c r="A164" s="108"/>
      <c r="B164" s="109" t="s">
        <v>118</v>
      </c>
      <c r="C164" s="110">
        <v>20</v>
      </c>
      <c r="D164" s="110" t="s">
        <v>27</v>
      </c>
      <c r="E164" s="111"/>
      <c r="F164" s="110"/>
      <c r="G164" s="110">
        <v>30</v>
      </c>
      <c r="H164" s="112" t="s">
        <v>12</v>
      </c>
      <c r="I164" s="113">
        <v>1</v>
      </c>
      <c r="J164" s="113" t="s">
        <v>13</v>
      </c>
      <c r="K164" s="114">
        <f>G164*I164*C164</f>
        <v>600</v>
      </c>
    </row>
    <row r="165" spans="1:11" s="100" customFormat="1" ht="24">
      <c r="A165" s="93"/>
      <c r="B165" s="94" t="s">
        <v>119</v>
      </c>
      <c r="C165" s="95"/>
      <c r="D165" s="95"/>
      <c r="E165" s="96"/>
      <c r="F165" s="95"/>
      <c r="G165" s="95">
        <v>3000</v>
      </c>
      <c r="H165" s="97" t="s">
        <v>12</v>
      </c>
      <c r="I165" s="98"/>
      <c r="J165" s="98"/>
      <c r="K165" s="99">
        <f>+G165</f>
        <v>3000</v>
      </c>
    </row>
    <row r="166" spans="1:11" s="50" customFormat="1" ht="48">
      <c r="A166" s="87" t="s">
        <v>120</v>
      </c>
      <c r="B166" s="88" t="s">
        <v>121</v>
      </c>
      <c r="C166" s="89" t="s">
        <v>15</v>
      </c>
      <c r="D166" s="90"/>
      <c r="E166" s="91"/>
      <c r="F166" s="90"/>
      <c r="G166" s="89"/>
      <c r="H166" s="90"/>
      <c r="I166" s="90"/>
      <c r="J166" s="90"/>
      <c r="K166" s="92">
        <f>+K167+K179+K187+K205</f>
        <v>1415100</v>
      </c>
    </row>
    <row r="167" spans="1:11" s="50" customFormat="1" ht="96">
      <c r="A167" s="30"/>
      <c r="B167" s="31" t="s">
        <v>122</v>
      </c>
      <c r="C167" s="248" t="s">
        <v>15</v>
      </c>
      <c r="D167" s="249"/>
      <c r="E167" s="249"/>
      <c r="F167" s="249"/>
      <c r="G167" s="249"/>
      <c r="H167" s="249"/>
      <c r="I167" s="249"/>
      <c r="J167" s="250"/>
      <c r="K167" s="67">
        <f>SUM(K168:K178)</f>
        <v>412000</v>
      </c>
    </row>
    <row r="168" spans="1:11" s="100" customFormat="1" ht="24">
      <c r="A168" s="93"/>
      <c r="B168" s="94" t="s">
        <v>70</v>
      </c>
      <c r="C168" s="95"/>
      <c r="D168" s="95"/>
      <c r="E168" s="96"/>
      <c r="F168" s="95"/>
      <c r="G168" s="95">
        <v>20000</v>
      </c>
      <c r="H168" s="97" t="s">
        <v>12</v>
      </c>
      <c r="I168" s="98">
        <v>1</v>
      </c>
      <c r="J168" s="98" t="s">
        <v>13</v>
      </c>
      <c r="K168" s="99">
        <f>G168*I168</f>
        <v>20000</v>
      </c>
    </row>
    <row r="169" spans="1:11" s="100" customFormat="1" ht="24">
      <c r="A169" s="93"/>
      <c r="B169" s="94" t="s">
        <v>123</v>
      </c>
      <c r="C169" s="95">
        <v>5</v>
      </c>
      <c r="D169" s="95" t="s">
        <v>27</v>
      </c>
      <c r="E169" s="96"/>
      <c r="F169" s="95"/>
      <c r="G169" s="95">
        <v>1000</v>
      </c>
      <c r="H169" s="97" t="s">
        <v>12</v>
      </c>
      <c r="I169" s="98">
        <v>2</v>
      </c>
      <c r="J169" s="98" t="s">
        <v>13</v>
      </c>
      <c r="K169" s="99">
        <f>+C169*G169*I169</f>
        <v>10000</v>
      </c>
    </row>
    <row r="170" spans="1:11" s="100" customFormat="1" ht="24">
      <c r="A170" s="93"/>
      <c r="B170" s="94" t="s">
        <v>107</v>
      </c>
      <c r="C170" s="95">
        <v>5</v>
      </c>
      <c r="D170" s="95" t="s">
        <v>27</v>
      </c>
      <c r="E170" s="96"/>
      <c r="F170" s="95"/>
      <c r="G170" s="95">
        <v>350</v>
      </c>
      <c r="H170" s="97" t="s">
        <v>12</v>
      </c>
      <c r="I170" s="98">
        <v>2</v>
      </c>
      <c r="J170" s="98" t="s">
        <v>29</v>
      </c>
      <c r="K170" s="99">
        <f>+C170*G170*I170</f>
        <v>3500</v>
      </c>
    </row>
    <row r="171" spans="1:11" s="100" customFormat="1" ht="24">
      <c r="A171" s="93"/>
      <c r="B171" s="94" t="s">
        <v>124</v>
      </c>
      <c r="C171" s="95">
        <v>10</v>
      </c>
      <c r="D171" s="95" t="s">
        <v>111</v>
      </c>
      <c r="E171" s="96"/>
      <c r="F171" s="95"/>
      <c r="G171" s="95">
        <v>8000</v>
      </c>
      <c r="H171" s="97" t="s">
        <v>12</v>
      </c>
      <c r="I171" s="98"/>
      <c r="J171" s="98"/>
      <c r="K171" s="99">
        <f>+C171*G171</f>
        <v>80000</v>
      </c>
    </row>
    <row r="172" spans="1:11" s="100" customFormat="1" ht="24">
      <c r="A172" s="93"/>
      <c r="B172" s="68" t="s">
        <v>52</v>
      </c>
      <c r="C172" s="95"/>
      <c r="D172" s="95"/>
      <c r="E172" s="96"/>
      <c r="F172" s="95"/>
      <c r="G172" s="95">
        <v>3000</v>
      </c>
      <c r="H172" s="97" t="s">
        <v>12</v>
      </c>
      <c r="I172" s="98">
        <v>1</v>
      </c>
      <c r="J172" s="98" t="s">
        <v>13</v>
      </c>
      <c r="K172" s="99">
        <f>G172*I172</f>
        <v>3000</v>
      </c>
    </row>
    <row r="173" spans="1:11" s="100" customFormat="1" ht="24">
      <c r="A173" s="93"/>
      <c r="B173" s="94" t="s">
        <v>51</v>
      </c>
      <c r="C173" s="95">
        <v>5</v>
      </c>
      <c r="D173" s="95" t="s">
        <v>27</v>
      </c>
      <c r="E173" s="96"/>
      <c r="F173" s="95"/>
      <c r="G173" s="95">
        <v>300</v>
      </c>
      <c r="H173" s="97" t="s">
        <v>12</v>
      </c>
      <c r="I173" s="98">
        <v>1</v>
      </c>
      <c r="J173" s="98" t="s">
        <v>13</v>
      </c>
      <c r="K173" s="99">
        <f>+C173*G173*I173</f>
        <v>1500</v>
      </c>
    </row>
    <row r="174" spans="1:11" s="100" customFormat="1" ht="24">
      <c r="A174" s="93"/>
      <c r="B174" s="94" t="s">
        <v>125</v>
      </c>
      <c r="C174" s="95"/>
      <c r="D174" s="95"/>
      <c r="E174" s="96"/>
      <c r="F174" s="95"/>
      <c r="G174" s="95">
        <v>5000</v>
      </c>
      <c r="H174" s="97" t="s">
        <v>12</v>
      </c>
      <c r="I174" s="98">
        <v>1</v>
      </c>
      <c r="J174" s="98" t="s">
        <v>13</v>
      </c>
      <c r="K174" s="99">
        <f>G174*I174</f>
        <v>5000</v>
      </c>
    </row>
    <row r="175" spans="1:11" s="100" customFormat="1" ht="24">
      <c r="A175" s="93"/>
      <c r="B175" s="94" t="s">
        <v>126</v>
      </c>
      <c r="C175" s="95"/>
      <c r="D175" s="95"/>
      <c r="E175" s="96"/>
      <c r="F175" s="95"/>
      <c r="G175" s="95">
        <v>100000</v>
      </c>
      <c r="H175" s="97" t="s">
        <v>12</v>
      </c>
      <c r="I175" s="98"/>
      <c r="J175" s="98"/>
      <c r="K175" s="99">
        <f>G175</f>
        <v>100000</v>
      </c>
    </row>
    <row r="176" spans="1:11" s="100" customFormat="1" ht="24">
      <c r="A176" s="93"/>
      <c r="B176" s="94" t="s">
        <v>127</v>
      </c>
      <c r="C176" s="95"/>
      <c r="D176" s="95"/>
      <c r="E176" s="96"/>
      <c r="F176" s="95"/>
      <c r="G176" s="95">
        <v>300</v>
      </c>
      <c r="H176" s="97" t="s">
        <v>12</v>
      </c>
      <c r="I176" s="98">
        <v>500</v>
      </c>
      <c r="J176" s="98" t="s">
        <v>128</v>
      </c>
      <c r="K176" s="99">
        <f>G176*I176</f>
        <v>150000</v>
      </c>
    </row>
    <row r="177" spans="1:11" s="100" customFormat="1" ht="24">
      <c r="A177" s="93"/>
      <c r="B177" s="94" t="s">
        <v>129</v>
      </c>
      <c r="C177" s="95"/>
      <c r="D177" s="95"/>
      <c r="E177" s="96"/>
      <c r="F177" s="95"/>
      <c r="G177" s="95">
        <v>18</v>
      </c>
      <c r="H177" s="97" t="s">
        <v>12</v>
      </c>
      <c r="I177" s="98">
        <v>2000</v>
      </c>
      <c r="J177" s="98" t="s">
        <v>128</v>
      </c>
      <c r="K177" s="99">
        <f>G177*I177</f>
        <v>36000</v>
      </c>
    </row>
    <row r="178" spans="1:11" s="100" customFormat="1" ht="24">
      <c r="A178" s="101"/>
      <c r="B178" s="102" t="s">
        <v>119</v>
      </c>
      <c r="C178" s="103"/>
      <c r="D178" s="103"/>
      <c r="E178" s="104"/>
      <c r="F178" s="103"/>
      <c r="G178" s="103">
        <v>3000</v>
      </c>
      <c r="H178" s="105" t="s">
        <v>12</v>
      </c>
      <c r="I178" s="106"/>
      <c r="J178" s="106"/>
      <c r="K178" s="107">
        <f>+G178</f>
        <v>3000</v>
      </c>
    </row>
    <row r="179" spans="1:11" s="50" customFormat="1" ht="75.75" customHeight="1">
      <c r="A179" s="87"/>
      <c r="B179" s="88" t="s">
        <v>130</v>
      </c>
      <c r="C179" s="251" t="s">
        <v>15</v>
      </c>
      <c r="D179" s="252"/>
      <c r="E179" s="252"/>
      <c r="F179" s="252"/>
      <c r="G179" s="252"/>
      <c r="H179" s="252"/>
      <c r="I179" s="252"/>
      <c r="J179" s="253"/>
      <c r="K179" s="92">
        <f>SUM(K180:K186)</f>
        <v>48000</v>
      </c>
    </row>
    <row r="180" spans="1:11" s="100" customFormat="1" ht="24">
      <c r="A180" s="93"/>
      <c r="B180" s="94" t="s">
        <v>30</v>
      </c>
      <c r="C180" s="95">
        <v>2</v>
      </c>
      <c r="D180" s="95" t="s">
        <v>27</v>
      </c>
      <c r="E180" s="96">
        <v>6</v>
      </c>
      <c r="F180" s="95" t="s">
        <v>31</v>
      </c>
      <c r="G180" s="95">
        <v>1200</v>
      </c>
      <c r="H180" s="97" t="s">
        <v>12</v>
      </c>
      <c r="I180" s="98">
        <v>1</v>
      </c>
      <c r="J180" s="98" t="s">
        <v>29</v>
      </c>
      <c r="K180" s="99">
        <f>+C180*G180*I180*E180</f>
        <v>14400</v>
      </c>
    </row>
    <row r="181" spans="1:11" s="100" customFormat="1" ht="24">
      <c r="A181" s="93"/>
      <c r="B181" s="94" t="s">
        <v>33</v>
      </c>
      <c r="C181" s="95">
        <v>2</v>
      </c>
      <c r="D181" s="95" t="s">
        <v>27</v>
      </c>
      <c r="E181" s="96"/>
      <c r="F181" s="95"/>
      <c r="G181" s="95">
        <v>2500</v>
      </c>
      <c r="H181" s="97" t="s">
        <v>12</v>
      </c>
      <c r="I181" s="98">
        <v>1</v>
      </c>
      <c r="J181" s="98" t="s">
        <v>13</v>
      </c>
      <c r="K181" s="99">
        <f>+C181*G181*I181</f>
        <v>5000</v>
      </c>
    </row>
    <row r="182" spans="1:11" s="100" customFormat="1" ht="24">
      <c r="A182" s="93"/>
      <c r="B182" s="94" t="s">
        <v>107</v>
      </c>
      <c r="C182" s="95">
        <v>50</v>
      </c>
      <c r="D182" s="95" t="s">
        <v>27</v>
      </c>
      <c r="E182" s="96"/>
      <c r="F182" s="95"/>
      <c r="G182" s="95">
        <v>350</v>
      </c>
      <c r="H182" s="97" t="s">
        <v>12</v>
      </c>
      <c r="I182" s="98">
        <v>1</v>
      </c>
      <c r="J182" s="98" t="s">
        <v>29</v>
      </c>
      <c r="K182" s="99">
        <f>+C182*G182*I182</f>
        <v>17500</v>
      </c>
    </row>
    <row r="183" spans="1:11" s="100" customFormat="1" ht="24">
      <c r="A183" s="93"/>
      <c r="B183" s="94" t="s">
        <v>51</v>
      </c>
      <c r="C183" s="95">
        <v>20</v>
      </c>
      <c r="D183" s="95" t="s">
        <v>27</v>
      </c>
      <c r="E183" s="96"/>
      <c r="F183" s="95"/>
      <c r="G183" s="95">
        <v>100</v>
      </c>
      <c r="H183" s="97" t="s">
        <v>12</v>
      </c>
      <c r="I183" s="98">
        <v>1</v>
      </c>
      <c r="J183" s="98" t="s">
        <v>13</v>
      </c>
      <c r="K183" s="99">
        <f>+C183*G183*I183</f>
        <v>2000</v>
      </c>
    </row>
    <row r="184" spans="1:11" s="100" customFormat="1" ht="24">
      <c r="A184" s="93"/>
      <c r="B184" s="68" t="s">
        <v>52</v>
      </c>
      <c r="C184" s="95"/>
      <c r="D184" s="95"/>
      <c r="E184" s="96"/>
      <c r="F184" s="95"/>
      <c r="G184" s="95">
        <v>3000</v>
      </c>
      <c r="H184" s="97" t="s">
        <v>12</v>
      </c>
      <c r="I184" s="98">
        <v>1</v>
      </c>
      <c r="J184" s="98" t="s">
        <v>13</v>
      </c>
      <c r="K184" s="99">
        <f>G184*I184</f>
        <v>3000</v>
      </c>
    </row>
    <row r="185" spans="1:11" s="100" customFormat="1" ht="24">
      <c r="A185" s="93"/>
      <c r="B185" s="94" t="s">
        <v>131</v>
      </c>
      <c r="C185" s="95"/>
      <c r="D185" s="95"/>
      <c r="E185" s="96"/>
      <c r="F185" s="95"/>
      <c r="G185" s="95">
        <v>18</v>
      </c>
      <c r="H185" s="97" t="s">
        <v>12</v>
      </c>
      <c r="I185" s="98">
        <v>200</v>
      </c>
      <c r="J185" s="98" t="s">
        <v>109</v>
      </c>
      <c r="K185" s="99">
        <f>+G185*I185</f>
        <v>3600</v>
      </c>
    </row>
    <row r="186" spans="1:11" s="100" customFormat="1" ht="24">
      <c r="A186" s="93"/>
      <c r="B186" s="94" t="s">
        <v>119</v>
      </c>
      <c r="C186" s="95"/>
      <c r="D186" s="95"/>
      <c r="E186" s="96"/>
      <c r="F186" s="95"/>
      <c r="G186" s="95">
        <v>2500</v>
      </c>
      <c r="H186" s="97" t="s">
        <v>12</v>
      </c>
      <c r="I186" s="98"/>
      <c r="J186" s="98"/>
      <c r="K186" s="99">
        <f>+G186</f>
        <v>2500</v>
      </c>
    </row>
    <row r="187" spans="1:11" s="50" customFormat="1" ht="96">
      <c r="A187" s="30"/>
      <c r="B187" s="31" t="s">
        <v>132</v>
      </c>
      <c r="C187" s="248" t="s">
        <v>15</v>
      </c>
      <c r="D187" s="249"/>
      <c r="E187" s="249"/>
      <c r="F187" s="249"/>
      <c r="G187" s="249"/>
      <c r="H187" s="249"/>
      <c r="I187" s="249"/>
      <c r="J187" s="250"/>
      <c r="K187" s="67">
        <f>SUM(K188:K204)</f>
        <v>298900</v>
      </c>
    </row>
    <row r="188" spans="1:11" s="100" customFormat="1" ht="24">
      <c r="A188" s="93"/>
      <c r="B188" s="94" t="s">
        <v>30</v>
      </c>
      <c r="C188" s="95">
        <v>2</v>
      </c>
      <c r="D188" s="95" t="s">
        <v>27</v>
      </c>
      <c r="E188" s="96">
        <v>6</v>
      </c>
      <c r="F188" s="95" t="s">
        <v>31</v>
      </c>
      <c r="G188" s="95">
        <v>1000</v>
      </c>
      <c r="H188" s="97" t="s">
        <v>12</v>
      </c>
      <c r="I188" s="98">
        <v>2</v>
      </c>
      <c r="J188" s="98" t="s">
        <v>29</v>
      </c>
      <c r="K188" s="99">
        <f>+C188*G188*I188*E188</f>
        <v>24000</v>
      </c>
    </row>
    <row r="189" spans="1:11" s="100" customFormat="1" ht="24">
      <c r="A189" s="93"/>
      <c r="B189" s="94" t="s">
        <v>33</v>
      </c>
      <c r="C189" s="95">
        <v>2</v>
      </c>
      <c r="D189" s="95" t="s">
        <v>27</v>
      </c>
      <c r="E189" s="96"/>
      <c r="F189" s="95"/>
      <c r="G189" s="95">
        <v>4000</v>
      </c>
      <c r="H189" s="97" t="s">
        <v>12</v>
      </c>
      <c r="I189" s="98">
        <v>1</v>
      </c>
      <c r="J189" s="98" t="s">
        <v>13</v>
      </c>
      <c r="K189" s="99">
        <f>+C189*G189*I189</f>
        <v>8000</v>
      </c>
    </row>
    <row r="190" spans="1:11" s="100" customFormat="1" ht="24">
      <c r="A190" s="93"/>
      <c r="B190" s="94" t="s">
        <v>34</v>
      </c>
      <c r="C190" s="95">
        <v>2</v>
      </c>
      <c r="D190" s="95" t="s">
        <v>35</v>
      </c>
      <c r="E190" s="96"/>
      <c r="F190" s="95"/>
      <c r="G190" s="95">
        <v>1450</v>
      </c>
      <c r="H190" s="97" t="s">
        <v>12</v>
      </c>
      <c r="I190" s="98">
        <v>1</v>
      </c>
      <c r="J190" s="98" t="s">
        <v>13</v>
      </c>
      <c r="K190" s="99">
        <f>+C190*G190*I190</f>
        <v>2900</v>
      </c>
    </row>
    <row r="191" spans="1:11" s="100" customFormat="1" ht="24">
      <c r="A191" s="93"/>
      <c r="B191" s="94" t="s">
        <v>107</v>
      </c>
      <c r="C191" s="95">
        <v>100</v>
      </c>
      <c r="D191" s="95" t="s">
        <v>27</v>
      </c>
      <c r="E191" s="96"/>
      <c r="F191" s="95"/>
      <c r="G191" s="95">
        <v>200</v>
      </c>
      <c r="H191" s="97" t="s">
        <v>12</v>
      </c>
      <c r="I191" s="98">
        <v>5</v>
      </c>
      <c r="J191" s="98" t="s">
        <v>29</v>
      </c>
      <c r="K191" s="99">
        <f>+C191*G191*I191</f>
        <v>100000</v>
      </c>
    </row>
    <row r="192" spans="1:11" s="100" customFormat="1" ht="24">
      <c r="A192" s="93"/>
      <c r="B192" s="94" t="s">
        <v>51</v>
      </c>
      <c r="C192" s="95">
        <v>100</v>
      </c>
      <c r="D192" s="95" t="s">
        <v>27</v>
      </c>
      <c r="E192" s="96"/>
      <c r="F192" s="95"/>
      <c r="G192" s="95">
        <v>50</v>
      </c>
      <c r="H192" s="97" t="s">
        <v>12</v>
      </c>
      <c r="I192" s="98">
        <v>3</v>
      </c>
      <c r="J192" s="98" t="s">
        <v>13</v>
      </c>
      <c r="K192" s="99">
        <f>+C192*G192*I192</f>
        <v>15000</v>
      </c>
    </row>
    <row r="193" spans="1:11" s="100" customFormat="1" ht="48">
      <c r="A193" s="93"/>
      <c r="B193" s="94" t="s">
        <v>93</v>
      </c>
      <c r="C193" s="95"/>
      <c r="D193" s="95"/>
      <c r="E193" s="96"/>
      <c r="F193" s="95"/>
      <c r="G193" s="95">
        <v>9500</v>
      </c>
      <c r="H193" s="97" t="s">
        <v>12</v>
      </c>
      <c r="I193" s="98">
        <v>2</v>
      </c>
      <c r="J193" s="98" t="s">
        <v>13</v>
      </c>
      <c r="K193" s="99">
        <f>G193*I193</f>
        <v>19000</v>
      </c>
    </row>
    <row r="194" spans="1:11" s="100" customFormat="1" ht="24">
      <c r="A194" s="101"/>
      <c r="B194" s="73" t="s">
        <v>52</v>
      </c>
      <c r="C194" s="103"/>
      <c r="D194" s="103"/>
      <c r="E194" s="104"/>
      <c r="F194" s="103"/>
      <c r="G194" s="103">
        <v>15000</v>
      </c>
      <c r="H194" s="105" t="s">
        <v>12</v>
      </c>
      <c r="I194" s="106">
        <v>1</v>
      </c>
      <c r="J194" s="106" t="s">
        <v>13</v>
      </c>
      <c r="K194" s="107">
        <f>+G194*I194</f>
        <v>15000</v>
      </c>
    </row>
    <row r="195" spans="1:11" s="100" customFormat="1" ht="24">
      <c r="A195" s="108"/>
      <c r="B195" s="109" t="s">
        <v>78</v>
      </c>
      <c r="C195" s="110">
        <v>100</v>
      </c>
      <c r="D195" s="110" t="s">
        <v>27</v>
      </c>
      <c r="E195" s="111"/>
      <c r="F195" s="110"/>
      <c r="G195" s="110">
        <v>30</v>
      </c>
      <c r="H195" s="112" t="s">
        <v>12</v>
      </c>
      <c r="I195" s="113">
        <v>1</v>
      </c>
      <c r="J195" s="113" t="s">
        <v>13</v>
      </c>
      <c r="K195" s="114">
        <f>+C195*G195*I195</f>
        <v>3000</v>
      </c>
    </row>
    <row r="196" spans="1:11" s="100" customFormat="1" ht="24">
      <c r="A196" s="93"/>
      <c r="B196" s="94" t="s">
        <v>69</v>
      </c>
      <c r="C196" s="95"/>
      <c r="D196" s="95"/>
      <c r="E196" s="96"/>
      <c r="F196" s="95"/>
      <c r="G196" s="95">
        <v>3000</v>
      </c>
      <c r="H196" s="97" t="s">
        <v>12</v>
      </c>
      <c r="I196" s="98">
        <v>1</v>
      </c>
      <c r="J196" s="98" t="s">
        <v>13</v>
      </c>
      <c r="K196" s="99">
        <f>+G196*I196</f>
        <v>3000</v>
      </c>
    </row>
    <row r="197" spans="1:11" s="100" customFormat="1" ht="48">
      <c r="A197" s="93"/>
      <c r="B197" s="94" t="s">
        <v>133</v>
      </c>
      <c r="C197" s="95">
        <v>100</v>
      </c>
      <c r="D197" s="95" t="s">
        <v>27</v>
      </c>
      <c r="E197" s="96"/>
      <c r="F197" s="95"/>
      <c r="G197" s="95">
        <v>100</v>
      </c>
      <c r="H197" s="97" t="s">
        <v>12</v>
      </c>
      <c r="I197" s="98">
        <v>1</v>
      </c>
      <c r="J197" s="98" t="s">
        <v>13</v>
      </c>
      <c r="K197" s="99">
        <f>+C197*G197*I197</f>
        <v>10000</v>
      </c>
    </row>
    <row r="198" spans="1:11" s="100" customFormat="1" ht="24">
      <c r="A198" s="93"/>
      <c r="B198" s="94" t="s">
        <v>134</v>
      </c>
      <c r="C198" s="95"/>
      <c r="D198" s="95"/>
      <c r="E198" s="96"/>
      <c r="F198" s="95"/>
      <c r="G198" s="95">
        <v>2000</v>
      </c>
      <c r="H198" s="97" t="s">
        <v>12</v>
      </c>
      <c r="I198" s="98">
        <v>12</v>
      </c>
      <c r="J198" s="98" t="s">
        <v>135</v>
      </c>
      <c r="K198" s="99">
        <f>+G198*I198</f>
        <v>24000</v>
      </c>
    </row>
    <row r="199" spans="1:11" s="100" customFormat="1" ht="24">
      <c r="A199" s="108"/>
      <c r="B199" s="109" t="s">
        <v>95</v>
      </c>
      <c r="C199" s="110"/>
      <c r="D199" s="110"/>
      <c r="E199" s="111"/>
      <c r="F199" s="110"/>
      <c r="G199" s="110"/>
      <c r="H199" s="112"/>
      <c r="I199" s="113"/>
      <c r="J199" s="113"/>
      <c r="K199" s="114"/>
    </row>
    <row r="200" spans="1:11" s="100" customFormat="1" ht="24">
      <c r="A200" s="93"/>
      <c r="B200" s="115" t="s">
        <v>45</v>
      </c>
      <c r="C200" s="95"/>
      <c r="D200" s="95"/>
      <c r="E200" s="96"/>
      <c r="F200" s="95"/>
      <c r="G200" s="95">
        <v>10000</v>
      </c>
      <c r="H200" s="97" t="s">
        <v>12</v>
      </c>
      <c r="I200" s="98"/>
      <c r="J200" s="98"/>
      <c r="K200" s="99">
        <f>+G200</f>
        <v>10000</v>
      </c>
    </row>
    <row r="201" spans="1:11" s="100" customFormat="1" ht="24">
      <c r="A201" s="93"/>
      <c r="B201" s="115" t="s">
        <v>47</v>
      </c>
      <c r="C201" s="95"/>
      <c r="D201" s="95"/>
      <c r="E201" s="96"/>
      <c r="F201" s="95"/>
      <c r="G201" s="95">
        <v>7000</v>
      </c>
      <c r="H201" s="97" t="s">
        <v>12</v>
      </c>
      <c r="I201" s="98"/>
      <c r="J201" s="98"/>
      <c r="K201" s="99">
        <f>+G201</f>
        <v>7000</v>
      </c>
    </row>
    <row r="202" spans="1:11" s="100" customFormat="1" ht="24">
      <c r="A202" s="93"/>
      <c r="B202" s="115" t="s">
        <v>48</v>
      </c>
      <c r="C202" s="95"/>
      <c r="D202" s="95"/>
      <c r="E202" s="96"/>
      <c r="F202" s="95"/>
      <c r="G202" s="95">
        <v>5000</v>
      </c>
      <c r="H202" s="97" t="s">
        <v>12</v>
      </c>
      <c r="I202" s="95">
        <v>2</v>
      </c>
      <c r="J202" s="95" t="s">
        <v>46</v>
      </c>
      <c r="K202" s="99">
        <f>+G202*I202</f>
        <v>10000</v>
      </c>
    </row>
    <row r="203" spans="1:11" s="100" customFormat="1" ht="24">
      <c r="A203" s="93"/>
      <c r="B203" s="115" t="s">
        <v>49</v>
      </c>
      <c r="C203" s="95"/>
      <c r="D203" s="95"/>
      <c r="E203" s="96"/>
      <c r="F203" s="95"/>
      <c r="G203" s="95">
        <v>2000</v>
      </c>
      <c r="H203" s="97" t="s">
        <v>12</v>
      </c>
      <c r="I203" s="95">
        <v>9</v>
      </c>
      <c r="J203" s="95" t="s">
        <v>46</v>
      </c>
      <c r="K203" s="99">
        <f>+G203*I203</f>
        <v>18000</v>
      </c>
    </row>
    <row r="204" spans="1:11" s="100" customFormat="1" ht="24">
      <c r="A204" s="93"/>
      <c r="B204" s="94" t="s">
        <v>90</v>
      </c>
      <c r="C204" s="95"/>
      <c r="D204" s="95"/>
      <c r="E204" s="96"/>
      <c r="F204" s="95"/>
      <c r="G204" s="95">
        <v>30000</v>
      </c>
      <c r="H204" s="97" t="s">
        <v>12</v>
      </c>
      <c r="I204" s="98"/>
      <c r="J204" s="98"/>
      <c r="K204" s="99">
        <f>+G204</f>
        <v>30000</v>
      </c>
    </row>
    <row r="205" spans="1:11" s="50" customFormat="1" ht="96" customHeight="1">
      <c r="A205" s="30"/>
      <c r="B205" s="31" t="s">
        <v>136</v>
      </c>
      <c r="C205" s="248" t="s">
        <v>15</v>
      </c>
      <c r="D205" s="249"/>
      <c r="E205" s="249"/>
      <c r="F205" s="249"/>
      <c r="G205" s="249"/>
      <c r="H205" s="249"/>
      <c r="I205" s="249"/>
      <c r="J205" s="250"/>
      <c r="K205" s="67">
        <f>SUM(K206:K216)</f>
        <v>656200</v>
      </c>
    </row>
    <row r="206" spans="1:11" s="100" customFormat="1" ht="24">
      <c r="A206" s="93"/>
      <c r="B206" s="94" t="s">
        <v>70</v>
      </c>
      <c r="C206" s="95"/>
      <c r="D206" s="95"/>
      <c r="E206" s="96"/>
      <c r="F206" s="95"/>
      <c r="G206" s="95">
        <v>30000</v>
      </c>
      <c r="H206" s="97" t="s">
        <v>12</v>
      </c>
      <c r="I206" s="98">
        <v>2</v>
      </c>
      <c r="J206" s="98" t="s">
        <v>13</v>
      </c>
      <c r="K206" s="99">
        <f>G206*I206</f>
        <v>60000</v>
      </c>
    </row>
    <row r="207" spans="1:11" s="100" customFormat="1" ht="24">
      <c r="A207" s="93"/>
      <c r="B207" s="94" t="s">
        <v>123</v>
      </c>
      <c r="C207" s="95">
        <v>10</v>
      </c>
      <c r="D207" s="95" t="s">
        <v>27</v>
      </c>
      <c r="E207" s="96"/>
      <c r="F207" s="95"/>
      <c r="G207" s="95">
        <v>240</v>
      </c>
      <c r="H207" s="97" t="s">
        <v>12</v>
      </c>
      <c r="I207" s="98">
        <v>8</v>
      </c>
      <c r="J207" s="98" t="s">
        <v>29</v>
      </c>
      <c r="K207" s="99">
        <f>+C207*G207*I207</f>
        <v>19200</v>
      </c>
    </row>
    <row r="208" spans="1:11" s="100" customFormat="1" ht="24">
      <c r="A208" s="93"/>
      <c r="B208" s="94" t="s">
        <v>137</v>
      </c>
      <c r="C208" s="95">
        <v>10</v>
      </c>
      <c r="D208" s="95" t="s">
        <v>27</v>
      </c>
      <c r="E208" s="96"/>
      <c r="F208" s="95"/>
      <c r="G208" s="95">
        <v>3500</v>
      </c>
      <c r="H208" s="97" t="s">
        <v>12</v>
      </c>
      <c r="I208" s="98">
        <v>1</v>
      </c>
      <c r="J208" s="98" t="s">
        <v>13</v>
      </c>
      <c r="K208" s="99">
        <f>+C208*G208*I208</f>
        <v>35000</v>
      </c>
    </row>
    <row r="209" spans="1:11" s="100" customFormat="1" ht="24">
      <c r="A209" s="93"/>
      <c r="B209" s="94" t="s">
        <v>138</v>
      </c>
      <c r="C209" s="95">
        <v>5</v>
      </c>
      <c r="D209" s="95" t="s">
        <v>35</v>
      </c>
      <c r="E209" s="96"/>
      <c r="F209" s="95"/>
      <c r="G209" s="95">
        <v>1500</v>
      </c>
      <c r="H209" s="97" t="s">
        <v>12</v>
      </c>
      <c r="I209" s="98">
        <v>8</v>
      </c>
      <c r="J209" s="98" t="s">
        <v>36</v>
      </c>
      <c r="K209" s="99">
        <f>+C209*G209*I209</f>
        <v>60000</v>
      </c>
    </row>
    <row r="210" spans="1:11" s="100" customFormat="1" ht="24">
      <c r="A210" s="93"/>
      <c r="B210" s="94" t="s">
        <v>107</v>
      </c>
      <c r="C210" s="95">
        <v>50</v>
      </c>
      <c r="D210" s="95" t="s">
        <v>27</v>
      </c>
      <c r="E210" s="96"/>
      <c r="F210" s="95"/>
      <c r="G210" s="95">
        <v>300</v>
      </c>
      <c r="H210" s="97" t="s">
        <v>12</v>
      </c>
      <c r="I210" s="98">
        <v>1</v>
      </c>
      <c r="J210" s="98" t="s">
        <v>29</v>
      </c>
      <c r="K210" s="99">
        <f>+C210*G210*I210</f>
        <v>15000</v>
      </c>
    </row>
    <row r="211" spans="1:11" s="100" customFormat="1" ht="24">
      <c r="A211" s="101"/>
      <c r="B211" s="102" t="s">
        <v>51</v>
      </c>
      <c r="C211" s="103">
        <v>50</v>
      </c>
      <c r="D211" s="103" t="s">
        <v>27</v>
      </c>
      <c r="E211" s="104"/>
      <c r="F211" s="103"/>
      <c r="G211" s="103">
        <v>20</v>
      </c>
      <c r="H211" s="105" t="s">
        <v>12</v>
      </c>
      <c r="I211" s="106">
        <v>1</v>
      </c>
      <c r="J211" s="106" t="s">
        <v>13</v>
      </c>
      <c r="K211" s="107">
        <f>+C211*G211*I211</f>
        <v>1000</v>
      </c>
    </row>
    <row r="212" spans="1:11" s="100" customFormat="1" ht="24">
      <c r="A212" s="108"/>
      <c r="B212" s="79" t="s">
        <v>52</v>
      </c>
      <c r="C212" s="110"/>
      <c r="D212" s="110"/>
      <c r="E212" s="111"/>
      <c r="F212" s="110"/>
      <c r="G212" s="110">
        <v>10000</v>
      </c>
      <c r="H212" s="112" t="s">
        <v>12</v>
      </c>
      <c r="I212" s="113">
        <v>1</v>
      </c>
      <c r="J212" s="113" t="s">
        <v>13</v>
      </c>
      <c r="K212" s="114">
        <f>G212*I212</f>
        <v>10000</v>
      </c>
    </row>
    <row r="213" spans="1:11" s="100" customFormat="1" ht="24">
      <c r="A213" s="93"/>
      <c r="B213" s="94" t="s">
        <v>139</v>
      </c>
      <c r="C213" s="95"/>
      <c r="D213" s="95"/>
      <c r="E213" s="96"/>
      <c r="F213" s="95"/>
      <c r="G213" s="95">
        <v>300000</v>
      </c>
      <c r="H213" s="97" t="s">
        <v>12</v>
      </c>
      <c r="I213" s="98">
        <v>1</v>
      </c>
      <c r="J213" s="98" t="s">
        <v>13</v>
      </c>
      <c r="K213" s="99">
        <f>G213*I213</f>
        <v>300000</v>
      </c>
    </row>
    <row r="214" spans="1:11" s="100" customFormat="1" ht="24">
      <c r="A214" s="93"/>
      <c r="B214" s="94" t="s">
        <v>140</v>
      </c>
      <c r="C214" s="95"/>
      <c r="D214" s="95"/>
      <c r="E214" s="96"/>
      <c r="F214" s="95"/>
      <c r="G214" s="95">
        <v>150000</v>
      </c>
      <c r="H214" s="97" t="s">
        <v>12</v>
      </c>
      <c r="I214" s="98"/>
      <c r="J214" s="98"/>
      <c r="K214" s="99">
        <f>G214</f>
        <v>150000</v>
      </c>
    </row>
    <row r="215" spans="1:11" s="100" customFormat="1" ht="24">
      <c r="A215" s="93"/>
      <c r="B215" s="94" t="s">
        <v>69</v>
      </c>
      <c r="C215" s="95"/>
      <c r="D215" s="95"/>
      <c r="E215" s="96"/>
      <c r="F215" s="95"/>
      <c r="G215" s="95">
        <v>3000</v>
      </c>
      <c r="H215" s="97" t="s">
        <v>12</v>
      </c>
      <c r="I215" s="98"/>
      <c r="J215" s="98"/>
      <c r="K215" s="99">
        <f>G215</f>
        <v>3000</v>
      </c>
    </row>
    <row r="216" spans="1:11" s="100" customFormat="1" ht="24">
      <c r="A216" s="101"/>
      <c r="B216" s="102" t="s">
        <v>119</v>
      </c>
      <c r="C216" s="103"/>
      <c r="D216" s="103"/>
      <c r="E216" s="104"/>
      <c r="F216" s="103"/>
      <c r="G216" s="103">
        <v>3000</v>
      </c>
      <c r="H216" s="105" t="s">
        <v>12</v>
      </c>
      <c r="I216" s="106"/>
      <c r="J216" s="106"/>
      <c r="K216" s="107">
        <f>+G216</f>
        <v>3000</v>
      </c>
    </row>
  </sheetData>
  <mergeCells count="15">
    <mergeCell ref="C167:J167"/>
    <mergeCell ref="C179:J179"/>
    <mergeCell ref="C187:J187"/>
    <mergeCell ref="C205:J205"/>
    <mergeCell ref="C114:J114"/>
    <mergeCell ref="C131:J131"/>
    <mergeCell ref="C140:J140"/>
    <mergeCell ref="C146:J146"/>
    <mergeCell ref="C155:J155"/>
    <mergeCell ref="C158:J158"/>
    <mergeCell ref="B1:J1"/>
    <mergeCell ref="B2:J2"/>
    <mergeCell ref="B3:J3"/>
    <mergeCell ref="C10:J10"/>
    <mergeCell ref="C105:J10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แตกตัวคูณ</vt:lpstr>
      <vt:lpstr>ตัวอย่าง 1</vt:lpstr>
      <vt:lpstr>ตัวอย่าง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Chonnapa Arnkaew</dc:creator>
  <cp:lastModifiedBy>rapeepun</cp:lastModifiedBy>
  <cp:lastPrinted>2020-07-19T08:13:07Z</cp:lastPrinted>
  <dcterms:created xsi:type="dcterms:W3CDTF">2019-12-17T08:54:33Z</dcterms:created>
  <dcterms:modified xsi:type="dcterms:W3CDTF">2020-07-19T08:13:11Z</dcterms:modified>
</cp:coreProperties>
</file>